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SECAO COENG\2021\2. LICITAÇÕES\5. Telhados H, J1, L e M\7. Planilhas 2022\J1 e H\"/>
    </mc:Choice>
  </mc:AlternateContent>
  <bookViews>
    <workbookView xWindow="0" yWindow="0" windowWidth="38400" windowHeight="17730" activeTab="2"/>
  </bookViews>
  <sheets>
    <sheet name="Resumo do Orçamento" sheetId="1" r:id="rId1"/>
    <sheet name="Orçamento Sintético" sheetId="2" r:id="rId2"/>
    <sheet name="Orçamento Analítico" sheetId="3" r:id="rId3"/>
    <sheet name="Memória de Cálculo" sheetId="4" r:id="rId4"/>
    <sheet name="Curva ABC de Serviços" sheetId="5" r:id="rId5"/>
    <sheet name="Curva ABC de Insumos" sheetId="6" r:id="rId6"/>
    <sheet name="Cronograma" sheetId="7" r:id="rId7"/>
    <sheet name="COMPOSIÇÃO DE ENCARGOS SOCIAIS" sheetId="8" r:id="rId8"/>
    <sheet name="COMPOSIÇÃO BDI" sheetId="9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i" localSheetId="8">#REF!</definedName>
    <definedName name="\i" localSheetId="7">#REF!</definedName>
    <definedName name="\i">#REF!</definedName>
    <definedName name="\l" localSheetId="8">#REF!</definedName>
    <definedName name="\l">#REF!</definedName>
    <definedName name="\s" localSheetId="8">#REF!</definedName>
    <definedName name="\s">#REF!</definedName>
    <definedName name="\t" localSheetId="8">#REF!</definedName>
    <definedName name="\t">#REF!</definedName>
    <definedName name="_A1" localSheetId="8">#REF!</definedName>
    <definedName name="_A1">#REF!</definedName>
    <definedName name="_cab1" localSheetId="8">#REF!</definedName>
    <definedName name="_cab1">#REF!</definedName>
    <definedName name="_COM010201" localSheetId="8">#REF!</definedName>
    <definedName name="_COM010201">#REF!</definedName>
    <definedName name="_COM010202" localSheetId="8">#REF!</definedName>
    <definedName name="_COM010202">#REF!</definedName>
    <definedName name="_COM010205" localSheetId="8">#REF!</definedName>
    <definedName name="_COM010205">#REF!</definedName>
    <definedName name="_COM010206" localSheetId="8">#REF!</definedName>
    <definedName name="_COM010206">#REF!</definedName>
    <definedName name="_COM010210" localSheetId="8">#REF!</definedName>
    <definedName name="_COM010210">#REF!</definedName>
    <definedName name="_COM010301" localSheetId="8">#REF!</definedName>
    <definedName name="_COM010301">#REF!</definedName>
    <definedName name="_COM010401" localSheetId="8">#REF!</definedName>
    <definedName name="_COM010401">#REF!</definedName>
    <definedName name="_COM010402" localSheetId="8">#REF!</definedName>
    <definedName name="_COM010402">#REF!</definedName>
    <definedName name="_COM010407" localSheetId="8">#REF!</definedName>
    <definedName name="_COM010407">#REF!</definedName>
    <definedName name="_COM010413" localSheetId="8">#REF!</definedName>
    <definedName name="_COM010413">#REF!</definedName>
    <definedName name="_COM010501" localSheetId="8">#REF!</definedName>
    <definedName name="_COM010501">#REF!</definedName>
    <definedName name="_COM010503" localSheetId="8">#REF!</definedName>
    <definedName name="_COM010503">#REF!</definedName>
    <definedName name="_COM010505" localSheetId="8">#REF!</definedName>
    <definedName name="_COM010505">#REF!</definedName>
    <definedName name="_COM010509" localSheetId="8">#REF!</definedName>
    <definedName name="_COM010509">#REF!</definedName>
    <definedName name="_COM010512" localSheetId="8">#REF!</definedName>
    <definedName name="_COM010512">#REF!</definedName>
    <definedName name="_COM010518" localSheetId="8">#REF!</definedName>
    <definedName name="_COM010518">#REF!</definedName>
    <definedName name="_COM010519" localSheetId="8">#REF!</definedName>
    <definedName name="_COM010519">#REF!</definedName>
    <definedName name="_COM010521" localSheetId="8">#REF!</definedName>
    <definedName name="_COM010521">#REF!</definedName>
    <definedName name="_COM010523" localSheetId="8">#REF!</definedName>
    <definedName name="_COM010523">#REF!</definedName>
    <definedName name="_COM010532" localSheetId="8">#REF!</definedName>
    <definedName name="_COM010532">#REF!</definedName>
    <definedName name="_COM010533" localSheetId="8">#REF!</definedName>
    <definedName name="_COM010533">#REF!</definedName>
    <definedName name="_COM010536" localSheetId="8">#REF!</definedName>
    <definedName name="_COM010536">#REF!</definedName>
    <definedName name="_COM010701" localSheetId="8">#REF!</definedName>
    <definedName name="_COM010701">#REF!</definedName>
    <definedName name="_COM010703" localSheetId="8">#REF!</definedName>
    <definedName name="_COM010703">#REF!</definedName>
    <definedName name="_COM010705" localSheetId="8">#REF!</definedName>
    <definedName name="_COM010705">#REF!</definedName>
    <definedName name="_COM010708" localSheetId="8">#REF!</definedName>
    <definedName name="_COM010708">#REF!</definedName>
    <definedName name="_COM010710" localSheetId="8">#REF!</definedName>
    <definedName name="_COM010710">#REF!</definedName>
    <definedName name="_COM010712" localSheetId="8">#REF!</definedName>
    <definedName name="_COM010712">#REF!</definedName>
    <definedName name="_COM010717" localSheetId="8">#REF!</definedName>
    <definedName name="_COM010717">#REF!</definedName>
    <definedName name="_COM010718" localSheetId="8">#REF!</definedName>
    <definedName name="_COM010718">#REF!</definedName>
    <definedName name="_COM020201" localSheetId="8">#REF!</definedName>
    <definedName name="_COM020201">#REF!</definedName>
    <definedName name="_COM020205" localSheetId="8">#REF!</definedName>
    <definedName name="_COM020205">#REF!</definedName>
    <definedName name="_COM020211" localSheetId="8">#REF!</definedName>
    <definedName name="_COM020211">#REF!</definedName>
    <definedName name="_COM020217" localSheetId="8">#REF!</definedName>
    <definedName name="_COM020217">#REF!</definedName>
    <definedName name="_COM030102" localSheetId="8">#REF!</definedName>
    <definedName name="_COM030102">#REF!</definedName>
    <definedName name="_COM030201" localSheetId="8">#REF!</definedName>
    <definedName name="_COM030201">#REF!</definedName>
    <definedName name="_COM030303" localSheetId="8">#REF!</definedName>
    <definedName name="_COM030303">#REF!</definedName>
    <definedName name="_COM030317" localSheetId="8">#REF!</definedName>
    <definedName name="_COM030317">#REF!</definedName>
    <definedName name="_COM040101" localSheetId="8">#REF!</definedName>
    <definedName name="_COM040101">#REF!</definedName>
    <definedName name="_COM040202" localSheetId="8">#REF!</definedName>
    <definedName name="_COM040202">#REF!</definedName>
    <definedName name="_COM050103" localSheetId="8">#REF!</definedName>
    <definedName name="_COM050103">#REF!</definedName>
    <definedName name="_COM050207" localSheetId="8">#REF!</definedName>
    <definedName name="_COM050207">#REF!</definedName>
    <definedName name="_COM060101" localSheetId="8">#REF!</definedName>
    <definedName name="_COM060101">#REF!</definedName>
    <definedName name="_COM080101" localSheetId="8">#REF!</definedName>
    <definedName name="_COM080101">#REF!</definedName>
    <definedName name="_COM080310" localSheetId="8">#REF!</definedName>
    <definedName name="_COM080310">#REF!</definedName>
    <definedName name="_COM090101" localSheetId="8">#REF!</definedName>
    <definedName name="_COM090101">#REF!</definedName>
    <definedName name="_COM100302" localSheetId="8">#REF!</definedName>
    <definedName name="_COM100302">#REF!</definedName>
    <definedName name="_COM110101" localSheetId="8">#REF!</definedName>
    <definedName name="_COM110101">#REF!</definedName>
    <definedName name="_COM110104" localSheetId="8">#REF!</definedName>
    <definedName name="_COM110104">#REF!</definedName>
    <definedName name="_COM110107" localSheetId="8">#REF!</definedName>
    <definedName name="_COM110107">#REF!</definedName>
    <definedName name="_COM120101" localSheetId="8">#REF!</definedName>
    <definedName name="_COM120101">#REF!</definedName>
    <definedName name="_COM120105" localSheetId="8">#REF!</definedName>
    <definedName name="_COM120105">#REF!</definedName>
    <definedName name="_COM120106" localSheetId="8">#REF!</definedName>
    <definedName name="_COM120106">#REF!</definedName>
    <definedName name="_COM120107" localSheetId="8">#REF!</definedName>
    <definedName name="_COM120107">#REF!</definedName>
    <definedName name="_COM120110" localSheetId="8">#REF!</definedName>
    <definedName name="_COM120110">#REF!</definedName>
    <definedName name="_COM120150" localSheetId="8">#REF!</definedName>
    <definedName name="_COM120150">#REF!</definedName>
    <definedName name="_COM130101" localSheetId="8">#REF!</definedName>
    <definedName name="_COM130101">#REF!</definedName>
    <definedName name="_COM130103" localSheetId="8">#REF!</definedName>
    <definedName name="_COM130103">#REF!</definedName>
    <definedName name="_COM130304" localSheetId="8">#REF!</definedName>
    <definedName name="_COM130304">#REF!</definedName>
    <definedName name="_COM130401" localSheetId="8">#REF!</definedName>
    <definedName name="_COM130401">#REF!</definedName>
    <definedName name="_COM140102" localSheetId="8">#REF!</definedName>
    <definedName name="_COM140102">#REF!</definedName>
    <definedName name="_COM140109" localSheetId="8">#REF!</definedName>
    <definedName name="_COM140109">#REF!</definedName>
    <definedName name="_COM140113" localSheetId="8">#REF!</definedName>
    <definedName name="_COM140113">#REF!</definedName>
    <definedName name="_COM140122" localSheetId="8">#REF!</definedName>
    <definedName name="_COM140122">#REF!</definedName>
    <definedName name="_COM140126" localSheetId="8">#REF!</definedName>
    <definedName name="_COM140126">#REF!</definedName>
    <definedName name="_COM140129" localSheetId="8">#REF!</definedName>
    <definedName name="_COM140129">#REF!</definedName>
    <definedName name="_COM140135" localSheetId="8">#REF!</definedName>
    <definedName name="_COM140135">#REF!</definedName>
    <definedName name="_COM140143" localSheetId="8">#REF!</definedName>
    <definedName name="_COM140143">#REF!</definedName>
    <definedName name="_COM140145" localSheetId="8">#REF!</definedName>
    <definedName name="_COM140145">#REF!</definedName>
    <definedName name="_COM150130" localSheetId="8">#REF!</definedName>
    <definedName name="_COM150130">#REF!</definedName>
    <definedName name="_COM170101" localSheetId="8">#REF!</definedName>
    <definedName name="_COM170101">#REF!</definedName>
    <definedName name="_COM170102" localSheetId="8">#REF!</definedName>
    <definedName name="_COM170102">#REF!</definedName>
    <definedName name="_COM170103" localSheetId="8">#REF!</definedName>
    <definedName name="_COM170103">#REF!</definedName>
    <definedName name="_GLB2" localSheetId="8">#REF!</definedName>
    <definedName name="_GLB2">#REF!</definedName>
    <definedName name="_i3" localSheetId="8">#REF!</definedName>
    <definedName name="_i3">#REF!</definedName>
    <definedName name="_MAO010201" localSheetId="8">#REF!</definedName>
    <definedName name="_MAO010201">#REF!</definedName>
    <definedName name="_MAO010202" localSheetId="8">#REF!</definedName>
    <definedName name="_MAO010202">#REF!</definedName>
    <definedName name="_MAO010205" localSheetId="8">#REF!</definedName>
    <definedName name="_MAO010205">#REF!</definedName>
    <definedName name="_MAO010206" localSheetId="8">#REF!</definedName>
    <definedName name="_MAO010206">#REF!</definedName>
    <definedName name="_MAO010210" localSheetId="8">#REF!</definedName>
    <definedName name="_MAO010210">#REF!</definedName>
    <definedName name="_MAO010401" localSheetId="8">#REF!</definedName>
    <definedName name="_MAO010401">#REF!</definedName>
    <definedName name="_MAO010402" localSheetId="8">#REF!</definedName>
    <definedName name="_MAO010402">#REF!</definedName>
    <definedName name="_MAO010407" localSheetId="8">#REF!</definedName>
    <definedName name="_MAO010407">#REF!</definedName>
    <definedName name="_MAO010413" localSheetId="8">#REF!</definedName>
    <definedName name="_MAO010413">#REF!</definedName>
    <definedName name="_MAO010501" localSheetId="8">#REF!</definedName>
    <definedName name="_MAO010501">#REF!</definedName>
    <definedName name="_MAO010503" localSheetId="8">#REF!</definedName>
    <definedName name="_MAO010503">#REF!</definedName>
    <definedName name="_MAO010505" localSheetId="8">#REF!</definedName>
    <definedName name="_MAO010505">#REF!</definedName>
    <definedName name="_MAO010509" localSheetId="8">#REF!</definedName>
    <definedName name="_MAO010509">#REF!</definedName>
    <definedName name="_MAO010512" localSheetId="8">#REF!</definedName>
    <definedName name="_MAO010512">#REF!</definedName>
    <definedName name="_MAO010518" localSheetId="8">#REF!</definedName>
    <definedName name="_MAO010518">#REF!</definedName>
    <definedName name="_MAO010519" localSheetId="8">#REF!</definedName>
    <definedName name="_MAO010519">#REF!</definedName>
    <definedName name="_MAO010521" localSheetId="8">#REF!</definedName>
    <definedName name="_MAO010521">#REF!</definedName>
    <definedName name="_MAO010523" localSheetId="8">#REF!</definedName>
    <definedName name="_MAO010523">#REF!</definedName>
    <definedName name="_MAO010532" localSheetId="8">#REF!</definedName>
    <definedName name="_MAO010532">#REF!</definedName>
    <definedName name="_MAO010533" localSheetId="8">#REF!</definedName>
    <definedName name="_MAO010533">#REF!</definedName>
    <definedName name="_MAO010536" localSheetId="8">#REF!</definedName>
    <definedName name="_MAO010536">#REF!</definedName>
    <definedName name="_MAO010701" localSheetId="8">#REF!</definedName>
    <definedName name="_MAO010701">#REF!</definedName>
    <definedName name="_MAO010703" localSheetId="8">#REF!</definedName>
    <definedName name="_MAO010703">#REF!</definedName>
    <definedName name="_MAO010705" localSheetId="8">#REF!</definedName>
    <definedName name="_MAO010705">#REF!</definedName>
    <definedName name="_MAO010708" localSheetId="8">#REF!</definedName>
    <definedName name="_MAO010708">#REF!</definedName>
    <definedName name="_MAO010710" localSheetId="8">#REF!</definedName>
    <definedName name="_MAO010710">#REF!</definedName>
    <definedName name="_MAO010712" localSheetId="8">#REF!</definedName>
    <definedName name="_MAO010712">#REF!</definedName>
    <definedName name="_MAO010717" localSheetId="8">#REF!</definedName>
    <definedName name="_MAO010717">#REF!</definedName>
    <definedName name="_MAO020201" localSheetId="8">#REF!</definedName>
    <definedName name="_MAO020201">#REF!</definedName>
    <definedName name="_MAO020205" localSheetId="8">#REF!</definedName>
    <definedName name="_MAO020205">#REF!</definedName>
    <definedName name="_MAO020211" localSheetId="8">#REF!</definedName>
    <definedName name="_MAO020211">#REF!</definedName>
    <definedName name="_MAO020217" localSheetId="8">#REF!</definedName>
    <definedName name="_MAO020217">#REF!</definedName>
    <definedName name="_MAO030102" localSheetId="8">#REF!</definedName>
    <definedName name="_MAO030102">#REF!</definedName>
    <definedName name="_MAO030201" localSheetId="8">#REF!</definedName>
    <definedName name="_MAO030201">#REF!</definedName>
    <definedName name="_MAO030303" localSheetId="8">#REF!</definedName>
    <definedName name="_MAO030303">#REF!</definedName>
    <definedName name="_MAO030317" localSheetId="8">#REF!</definedName>
    <definedName name="_MAO030317">#REF!</definedName>
    <definedName name="_MAO040101" localSheetId="8">#REF!</definedName>
    <definedName name="_MAO040101">#REF!</definedName>
    <definedName name="_MAO040202" localSheetId="8">#REF!</definedName>
    <definedName name="_MAO040202">#REF!</definedName>
    <definedName name="_MAO050103" localSheetId="8">#REF!</definedName>
    <definedName name="_MAO050103">#REF!</definedName>
    <definedName name="_MAO050207" localSheetId="8">#REF!</definedName>
    <definedName name="_MAO050207">#REF!</definedName>
    <definedName name="_MAO060101" localSheetId="8">#REF!</definedName>
    <definedName name="_MAO060101">#REF!</definedName>
    <definedName name="_MAO080310" localSheetId="8">#REF!</definedName>
    <definedName name="_MAO080310">#REF!</definedName>
    <definedName name="_MAO090101" localSheetId="8">#REF!</definedName>
    <definedName name="_MAO090101">#REF!</definedName>
    <definedName name="_MAO110101" localSheetId="8">#REF!</definedName>
    <definedName name="_MAO110101">#REF!</definedName>
    <definedName name="_MAO110104" localSheetId="8">#REF!</definedName>
    <definedName name="_MAO110104">#REF!</definedName>
    <definedName name="_MAO110107" localSheetId="8">#REF!</definedName>
    <definedName name="_MAO110107">#REF!</definedName>
    <definedName name="_MAO120101" localSheetId="8">#REF!</definedName>
    <definedName name="_MAO120101">#REF!</definedName>
    <definedName name="_MAO120105" localSheetId="8">#REF!</definedName>
    <definedName name="_MAO120105">#REF!</definedName>
    <definedName name="_MAO120106" localSheetId="8">#REF!</definedName>
    <definedName name="_MAO120106">#REF!</definedName>
    <definedName name="_MAO120107" localSheetId="8">#REF!</definedName>
    <definedName name="_MAO120107">#REF!</definedName>
    <definedName name="_MAO120110" localSheetId="8">#REF!</definedName>
    <definedName name="_MAO120110">#REF!</definedName>
    <definedName name="_MAO120150" localSheetId="8">#REF!</definedName>
    <definedName name="_MAO120150">#REF!</definedName>
    <definedName name="_MAO130101" localSheetId="8">#REF!</definedName>
    <definedName name="_MAO130101">#REF!</definedName>
    <definedName name="_MAO130103" localSheetId="8">#REF!</definedName>
    <definedName name="_MAO130103">#REF!</definedName>
    <definedName name="_MAO130304" localSheetId="8">#REF!</definedName>
    <definedName name="_MAO130304">#REF!</definedName>
    <definedName name="_MAO130401" localSheetId="8">#REF!</definedName>
    <definedName name="_MAO130401">#REF!</definedName>
    <definedName name="_MAO140102" localSheetId="8">#REF!</definedName>
    <definedName name="_MAO140102">#REF!</definedName>
    <definedName name="_MAO140109" localSheetId="8">#REF!</definedName>
    <definedName name="_MAO140109">#REF!</definedName>
    <definedName name="_MAO140113" localSheetId="8">#REF!</definedName>
    <definedName name="_MAO140113">#REF!</definedName>
    <definedName name="_MAO140122" localSheetId="8">#REF!</definedName>
    <definedName name="_MAO140122">#REF!</definedName>
    <definedName name="_MAO140126" localSheetId="8">#REF!</definedName>
    <definedName name="_MAO140126">#REF!</definedName>
    <definedName name="_MAO140129" localSheetId="8">#REF!</definedName>
    <definedName name="_MAO140129">#REF!</definedName>
    <definedName name="_MAO140135" localSheetId="8">#REF!</definedName>
    <definedName name="_MAO140135">#REF!</definedName>
    <definedName name="_MAO140143" localSheetId="8">#REF!</definedName>
    <definedName name="_MAO140143">#REF!</definedName>
    <definedName name="_MAO140145" localSheetId="8">#REF!</definedName>
    <definedName name="_MAO140145">#REF!</definedName>
    <definedName name="_MAT010301" localSheetId="8">#REF!</definedName>
    <definedName name="_MAT010301">#REF!</definedName>
    <definedName name="_MAT010401" localSheetId="8">#REF!</definedName>
    <definedName name="_MAT010401">#REF!</definedName>
    <definedName name="_MAT010402" localSheetId="8">#REF!</definedName>
    <definedName name="_MAT010402">#REF!</definedName>
    <definedName name="_MAT010407" localSheetId="8">#REF!</definedName>
    <definedName name="_MAT010407">#REF!</definedName>
    <definedName name="_MAT010413" localSheetId="8">#REF!</definedName>
    <definedName name="_MAT010413">#REF!</definedName>
    <definedName name="_MAT010536" localSheetId="8">#REF!</definedName>
    <definedName name="_MAT010536">#REF!</definedName>
    <definedName name="_MAT010703" localSheetId="8">#REF!</definedName>
    <definedName name="_MAT010703">#REF!</definedName>
    <definedName name="_MAT010708" localSheetId="8">#REF!</definedName>
    <definedName name="_MAT010708">#REF!</definedName>
    <definedName name="_MAT010710" localSheetId="8">#REF!</definedName>
    <definedName name="_MAT010710">#REF!</definedName>
    <definedName name="_MAT010718" localSheetId="8">#REF!</definedName>
    <definedName name="_MAT010718">#REF!</definedName>
    <definedName name="_MAT020201" localSheetId="8">#REF!</definedName>
    <definedName name="_MAT020201">#REF!</definedName>
    <definedName name="_MAT020205" localSheetId="8">#REF!</definedName>
    <definedName name="_MAT020205">#REF!</definedName>
    <definedName name="_MAT020211" localSheetId="8">#REF!</definedName>
    <definedName name="_MAT020211">#REF!</definedName>
    <definedName name="_MAT030102" localSheetId="8">#REF!</definedName>
    <definedName name="_MAT030102">#REF!</definedName>
    <definedName name="_MAT030201" localSheetId="8">#REF!</definedName>
    <definedName name="_MAT030201">#REF!</definedName>
    <definedName name="_MAT030303" localSheetId="8">#REF!</definedName>
    <definedName name="_MAT030303">#REF!</definedName>
    <definedName name="_MAT030317" localSheetId="8">#REF!</definedName>
    <definedName name="_MAT030317">#REF!</definedName>
    <definedName name="_MAT040101" localSheetId="8">#REF!</definedName>
    <definedName name="_MAT040101">#REF!</definedName>
    <definedName name="_MAT040202" localSheetId="8">#REF!</definedName>
    <definedName name="_MAT040202">#REF!</definedName>
    <definedName name="_MAT050103" localSheetId="8">#REF!</definedName>
    <definedName name="_MAT050103">#REF!</definedName>
    <definedName name="_MAT050207" localSheetId="8">#REF!</definedName>
    <definedName name="_MAT050207">#REF!</definedName>
    <definedName name="_MAT060101" localSheetId="8">#REF!</definedName>
    <definedName name="_MAT060101">#REF!</definedName>
    <definedName name="_MAT080101" localSheetId="8">#REF!</definedName>
    <definedName name="_MAT080101">#REF!</definedName>
    <definedName name="_MAT080310" localSheetId="8">#REF!</definedName>
    <definedName name="_MAT080310">#REF!</definedName>
    <definedName name="_MAT090101" localSheetId="8">#REF!</definedName>
    <definedName name="_MAT090101">#REF!</definedName>
    <definedName name="_MAT100302" localSheetId="8">#REF!</definedName>
    <definedName name="_MAT100302">#REF!</definedName>
    <definedName name="_MAT110101" localSheetId="8">#REF!</definedName>
    <definedName name="_MAT110101">#REF!</definedName>
    <definedName name="_MAT110104" localSheetId="8">#REF!</definedName>
    <definedName name="_MAT110104">#REF!</definedName>
    <definedName name="_MAT110107" localSheetId="8">#REF!</definedName>
    <definedName name="_MAT110107">#REF!</definedName>
    <definedName name="_MAT120101" localSheetId="8">#REF!</definedName>
    <definedName name="_MAT120101">#REF!</definedName>
    <definedName name="_MAT120105" localSheetId="8">#REF!</definedName>
    <definedName name="_MAT120105">#REF!</definedName>
    <definedName name="_MAT120106" localSheetId="8">#REF!</definedName>
    <definedName name="_MAT120106">#REF!</definedName>
    <definedName name="_MAT120107" localSheetId="8">#REF!</definedName>
    <definedName name="_MAT120107">#REF!</definedName>
    <definedName name="_MAT120110" localSheetId="8">#REF!</definedName>
    <definedName name="_MAT120110">#REF!</definedName>
    <definedName name="_MAT120150" localSheetId="8">#REF!</definedName>
    <definedName name="_MAT120150">#REF!</definedName>
    <definedName name="_MAT130101" localSheetId="8">#REF!</definedName>
    <definedName name="_MAT130101">#REF!</definedName>
    <definedName name="_MAT130103" localSheetId="8">#REF!</definedName>
    <definedName name="_MAT130103">#REF!</definedName>
    <definedName name="_MAT130304" localSheetId="8">#REF!</definedName>
    <definedName name="_MAT130304">#REF!</definedName>
    <definedName name="_MAT130401" localSheetId="8">#REF!</definedName>
    <definedName name="_MAT130401">#REF!</definedName>
    <definedName name="_MAT140102" localSheetId="8">#REF!</definedName>
    <definedName name="_MAT140102">#REF!</definedName>
    <definedName name="_MAT140109" localSheetId="8">#REF!</definedName>
    <definedName name="_MAT140109">#REF!</definedName>
    <definedName name="_MAT140113" localSheetId="8">#REF!</definedName>
    <definedName name="_MAT140113">#REF!</definedName>
    <definedName name="_MAT140122" localSheetId="8">#REF!</definedName>
    <definedName name="_MAT140122">#REF!</definedName>
    <definedName name="_MAT140126" localSheetId="8">#REF!</definedName>
    <definedName name="_MAT140126">#REF!</definedName>
    <definedName name="_MAT140129" localSheetId="8">#REF!</definedName>
    <definedName name="_MAT140129">#REF!</definedName>
    <definedName name="_MAT140135" localSheetId="8">#REF!</definedName>
    <definedName name="_MAT140135">#REF!</definedName>
    <definedName name="_MAT140143" localSheetId="8">#REF!</definedName>
    <definedName name="_MAT140143">#REF!</definedName>
    <definedName name="_MAT140145" localSheetId="8">#REF!</definedName>
    <definedName name="_MAT140145">#REF!</definedName>
    <definedName name="_MAT150130" localSheetId="8">#REF!</definedName>
    <definedName name="_MAT150130">#REF!</definedName>
    <definedName name="_MAT170101" localSheetId="8">#REF!</definedName>
    <definedName name="_MAT170101">#REF!</definedName>
    <definedName name="_MAT170102" localSheetId="8">#REF!</definedName>
    <definedName name="_MAT170102">#REF!</definedName>
    <definedName name="_MAT170103" localSheetId="8">#REF!</definedName>
    <definedName name="_MAT170103">#REF!</definedName>
    <definedName name="_PRE010201" localSheetId="8">#REF!</definedName>
    <definedName name="_PRE010201">#REF!</definedName>
    <definedName name="_PRE010202" localSheetId="8">#REF!</definedName>
    <definedName name="_PRE010202">#REF!</definedName>
    <definedName name="_PRE010205" localSheetId="8">#REF!</definedName>
    <definedName name="_PRE010205">#REF!</definedName>
    <definedName name="_PRE010206" localSheetId="8">#REF!</definedName>
    <definedName name="_PRE010206">#REF!</definedName>
    <definedName name="_PRE010210" localSheetId="8">#REF!</definedName>
    <definedName name="_PRE010210">#REF!</definedName>
    <definedName name="_PRE010301" localSheetId="8">#REF!</definedName>
    <definedName name="_PRE010301">#REF!</definedName>
    <definedName name="_PRE010401" localSheetId="8">#REF!</definedName>
    <definedName name="_PRE010401">#REF!</definedName>
    <definedName name="_PRE010402" localSheetId="8">#REF!</definedName>
    <definedName name="_PRE010402">#REF!</definedName>
    <definedName name="_PRE010407" localSheetId="8">#REF!</definedName>
    <definedName name="_PRE010407">#REF!</definedName>
    <definedName name="_PRE010413" localSheetId="8">#REF!</definedName>
    <definedName name="_PRE010413">#REF!</definedName>
    <definedName name="_PRE010501" localSheetId="8">#REF!</definedName>
    <definedName name="_PRE010501">#REF!</definedName>
    <definedName name="_PRE010503" localSheetId="8">#REF!</definedName>
    <definedName name="_PRE010503">#REF!</definedName>
    <definedName name="_PRE010505" localSheetId="8">#REF!</definedName>
    <definedName name="_PRE010505">#REF!</definedName>
    <definedName name="_PRE010509" localSheetId="8">#REF!</definedName>
    <definedName name="_PRE010509">#REF!</definedName>
    <definedName name="_PRE010512" localSheetId="8">#REF!</definedName>
    <definedName name="_PRE010512">#REF!</definedName>
    <definedName name="_PRE010518" localSheetId="8">#REF!</definedName>
    <definedName name="_PRE010518">#REF!</definedName>
    <definedName name="_PRE010519" localSheetId="8">#REF!</definedName>
    <definedName name="_PRE010519">#REF!</definedName>
    <definedName name="_PRE010521" localSheetId="8">#REF!</definedName>
    <definedName name="_PRE010521">#REF!</definedName>
    <definedName name="_PRE010523" localSheetId="8">#REF!</definedName>
    <definedName name="_PRE010523">#REF!</definedName>
    <definedName name="_PRE010532" localSheetId="8">#REF!</definedName>
    <definedName name="_PRE010532">#REF!</definedName>
    <definedName name="_PRE010533" localSheetId="8">#REF!</definedName>
    <definedName name="_PRE010533">#REF!</definedName>
    <definedName name="_PRE010536" localSheetId="8">#REF!</definedName>
    <definedName name="_PRE010536">#REF!</definedName>
    <definedName name="_PRE010701" localSheetId="8">#REF!</definedName>
    <definedName name="_PRE010701">#REF!</definedName>
    <definedName name="_PRE010703" localSheetId="8">#REF!</definedName>
    <definedName name="_PRE010703">#REF!</definedName>
    <definedName name="_PRE010705" localSheetId="8">#REF!</definedName>
    <definedName name="_PRE010705">#REF!</definedName>
    <definedName name="_PRE010708" localSheetId="8">#REF!</definedName>
    <definedName name="_PRE010708">#REF!</definedName>
    <definedName name="_PRE010710" localSheetId="8">#REF!</definedName>
    <definedName name="_PRE010710">#REF!</definedName>
    <definedName name="_PRE010712" localSheetId="8">#REF!</definedName>
    <definedName name="_PRE010712">#REF!</definedName>
    <definedName name="_PRE010717" localSheetId="8">#REF!</definedName>
    <definedName name="_PRE010717">#REF!</definedName>
    <definedName name="_PRE010718" localSheetId="8">#REF!</definedName>
    <definedName name="_PRE010718">#REF!</definedName>
    <definedName name="_PRE020201" localSheetId="8">#REF!</definedName>
    <definedName name="_PRE020201">#REF!</definedName>
    <definedName name="_PRE020205" localSheetId="8">#REF!</definedName>
    <definedName name="_PRE020205">#REF!</definedName>
    <definedName name="_PRE020211" localSheetId="8">#REF!</definedName>
    <definedName name="_PRE020211">#REF!</definedName>
    <definedName name="_PRE020217" localSheetId="8">#REF!</definedName>
    <definedName name="_PRE020217">#REF!</definedName>
    <definedName name="_PRE030102" localSheetId="8">#REF!</definedName>
    <definedName name="_PRE030102">#REF!</definedName>
    <definedName name="_PRE030201" localSheetId="8">#REF!</definedName>
    <definedName name="_PRE030201">#REF!</definedName>
    <definedName name="_PRE030303" localSheetId="8">#REF!</definedName>
    <definedName name="_PRE030303">#REF!</definedName>
    <definedName name="_PRE030317" localSheetId="8">#REF!</definedName>
    <definedName name="_PRE030317">#REF!</definedName>
    <definedName name="_PRE040101" localSheetId="8">#REF!</definedName>
    <definedName name="_PRE040101">#REF!</definedName>
    <definedName name="_PRE040202" localSheetId="8">#REF!</definedName>
    <definedName name="_PRE040202">#REF!</definedName>
    <definedName name="_PRE050103" localSheetId="8">#REF!</definedName>
    <definedName name="_PRE050103">#REF!</definedName>
    <definedName name="_PRE050207" localSheetId="8">#REF!</definedName>
    <definedName name="_PRE050207">#REF!</definedName>
    <definedName name="_PRE060101" localSheetId="8">#REF!</definedName>
    <definedName name="_PRE060101">#REF!</definedName>
    <definedName name="_PRE080101" localSheetId="8">#REF!</definedName>
    <definedName name="_PRE080101">#REF!</definedName>
    <definedName name="_PRE080310" localSheetId="8">#REF!</definedName>
    <definedName name="_PRE080310">#REF!</definedName>
    <definedName name="_PRE090101" localSheetId="8">#REF!</definedName>
    <definedName name="_PRE090101">#REF!</definedName>
    <definedName name="_PRE100302" localSheetId="8">#REF!</definedName>
    <definedName name="_PRE100302">#REF!</definedName>
    <definedName name="_PRE110101" localSheetId="8">#REF!</definedName>
    <definedName name="_PRE110101">#REF!</definedName>
    <definedName name="_PRE110104" localSheetId="8">#REF!</definedName>
    <definedName name="_PRE110104">#REF!</definedName>
    <definedName name="_PRE110107" localSheetId="8">#REF!</definedName>
    <definedName name="_PRE110107">#REF!</definedName>
    <definedName name="_PRE120101" localSheetId="8">#REF!</definedName>
    <definedName name="_PRE120101">#REF!</definedName>
    <definedName name="_PRE120105" localSheetId="8">#REF!</definedName>
    <definedName name="_PRE120105">#REF!</definedName>
    <definedName name="_PRE120106" localSheetId="8">#REF!</definedName>
    <definedName name="_PRE120106">#REF!</definedName>
    <definedName name="_PRE120107" localSheetId="8">#REF!</definedName>
    <definedName name="_PRE120107">#REF!</definedName>
    <definedName name="_PRE120110" localSheetId="8">#REF!</definedName>
    <definedName name="_PRE120110">#REF!</definedName>
    <definedName name="_PRE120150" localSheetId="8">#REF!</definedName>
    <definedName name="_PRE120150">#REF!</definedName>
    <definedName name="_PRE130101" localSheetId="8">#REF!</definedName>
    <definedName name="_PRE130101">#REF!</definedName>
    <definedName name="_PRE130103" localSheetId="8">#REF!</definedName>
    <definedName name="_PRE130103">#REF!</definedName>
    <definedName name="_PRE130304" localSheetId="8">#REF!</definedName>
    <definedName name="_PRE130304">#REF!</definedName>
    <definedName name="_PRE130401" localSheetId="8">#REF!</definedName>
    <definedName name="_PRE130401">#REF!</definedName>
    <definedName name="_PRE140102" localSheetId="8">#REF!</definedName>
    <definedName name="_PRE140102">#REF!</definedName>
    <definedName name="_PRE140109" localSheetId="8">#REF!</definedName>
    <definedName name="_PRE140109">#REF!</definedName>
    <definedName name="_PRE140113" localSheetId="8">#REF!</definedName>
    <definedName name="_PRE140113">#REF!</definedName>
    <definedName name="_PRE140122" localSheetId="8">#REF!</definedName>
    <definedName name="_PRE140122">#REF!</definedName>
    <definedName name="_PRE140126" localSheetId="8">#REF!</definedName>
    <definedName name="_PRE140126">#REF!</definedName>
    <definedName name="_PRE140129" localSheetId="8">#REF!</definedName>
    <definedName name="_PRE140129">#REF!</definedName>
    <definedName name="_PRE140135" localSheetId="8">#REF!</definedName>
    <definedName name="_PRE140135">#REF!</definedName>
    <definedName name="_PRE140143" localSheetId="8">#REF!</definedName>
    <definedName name="_PRE140143">#REF!</definedName>
    <definedName name="_PRE140145" localSheetId="8">#REF!</definedName>
    <definedName name="_PRE140145">#REF!</definedName>
    <definedName name="_PRE150130" localSheetId="8">#REF!</definedName>
    <definedName name="_PRE150130">#REF!</definedName>
    <definedName name="_PRE170101" localSheetId="8">#REF!</definedName>
    <definedName name="_PRE170101">#REF!</definedName>
    <definedName name="_PRE170102" localSheetId="8">#REF!</definedName>
    <definedName name="_PRE170102">#REF!</definedName>
    <definedName name="_PRE170103" localSheetId="8">#REF!</definedName>
    <definedName name="_PRE170103">#REF!</definedName>
    <definedName name="_QUA010201" localSheetId="8">#REF!</definedName>
    <definedName name="_QUA010201">#REF!</definedName>
    <definedName name="_QUA010202" localSheetId="8">#REF!</definedName>
    <definedName name="_QUA010202">#REF!</definedName>
    <definedName name="_QUA010205" localSheetId="8">#REF!</definedName>
    <definedName name="_QUA010205">#REF!</definedName>
    <definedName name="_QUA010206" localSheetId="8">#REF!</definedName>
    <definedName name="_QUA010206">#REF!</definedName>
    <definedName name="_QUA010210" localSheetId="8">#REF!</definedName>
    <definedName name="_QUA010210">#REF!</definedName>
    <definedName name="_QUA010301" localSheetId="8">#REF!</definedName>
    <definedName name="_QUA010301">#REF!</definedName>
    <definedName name="_QUA010401" localSheetId="8">#REF!</definedName>
    <definedName name="_QUA010401">#REF!</definedName>
    <definedName name="_QUA010402" localSheetId="8">#REF!</definedName>
    <definedName name="_QUA010402">#REF!</definedName>
    <definedName name="_QUA010407" localSheetId="8">#REF!</definedName>
    <definedName name="_QUA010407">#REF!</definedName>
    <definedName name="_QUA010413" localSheetId="8">#REF!</definedName>
    <definedName name="_QUA010413">#REF!</definedName>
    <definedName name="_QUA010501" localSheetId="8">#REF!</definedName>
    <definedName name="_QUA010501">#REF!</definedName>
    <definedName name="_QUA010503" localSheetId="8">#REF!</definedName>
    <definedName name="_QUA010503">#REF!</definedName>
    <definedName name="_QUA010505" localSheetId="8">#REF!</definedName>
    <definedName name="_QUA010505">#REF!</definedName>
    <definedName name="_QUA010509" localSheetId="8">#REF!</definedName>
    <definedName name="_QUA010509">#REF!</definedName>
    <definedName name="_QUA010512" localSheetId="8">#REF!</definedName>
    <definedName name="_QUA010512">#REF!</definedName>
    <definedName name="_QUA010518" localSheetId="8">#REF!</definedName>
    <definedName name="_QUA010518">#REF!</definedName>
    <definedName name="_QUA010519" localSheetId="8">#REF!</definedName>
    <definedName name="_QUA010519">#REF!</definedName>
    <definedName name="_QUA010521" localSheetId="8">#REF!</definedName>
    <definedName name="_QUA010521">#REF!</definedName>
    <definedName name="_QUA010523" localSheetId="8">#REF!</definedName>
    <definedName name="_QUA010523">#REF!</definedName>
    <definedName name="_QUA010532" localSheetId="8">#REF!</definedName>
    <definedName name="_QUA010532">#REF!</definedName>
    <definedName name="_QUA010533" localSheetId="8">#REF!</definedName>
    <definedName name="_QUA010533">#REF!</definedName>
    <definedName name="_QUA010536" localSheetId="8">#REF!</definedName>
    <definedName name="_QUA010536">#REF!</definedName>
    <definedName name="_QUA010701" localSheetId="8">#REF!</definedName>
    <definedName name="_QUA010701">#REF!</definedName>
    <definedName name="_QUA010703" localSheetId="8">#REF!</definedName>
    <definedName name="_QUA010703">#REF!</definedName>
    <definedName name="_QUA010705" localSheetId="8">#REF!</definedName>
    <definedName name="_QUA010705">#REF!</definedName>
    <definedName name="_QUA010708" localSheetId="8">#REF!</definedName>
    <definedName name="_QUA010708">#REF!</definedName>
    <definedName name="_QUA010710" localSheetId="8">#REF!</definedName>
    <definedName name="_QUA010710">#REF!</definedName>
    <definedName name="_QUA010712" localSheetId="8">#REF!</definedName>
    <definedName name="_QUA010712">#REF!</definedName>
    <definedName name="_QUA010717" localSheetId="8">#REF!</definedName>
    <definedName name="_QUA010717">#REF!</definedName>
    <definedName name="_QUA010718" localSheetId="8">#REF!</definedName>
    <definedName name="_QUA010718">#REF!</definedName>
    <definedName name="_QUA020201" localSheetId="8">#REF!</definedName>
    <definedName name="_QUA020201">#REF!</definedName>
    <definedName name="_QUA020205" localSheetId="8">#REF!</definedName>
    <definedName name="_QUA020205">#REF!</definedName>
    <definedName name="_QUA020211" localSheetId="8">#REF!</definedName>
    <definedName name="_QUA020211">#REF!</definedName>
    <definedName name="_QUA020217" localSheetId="8">#REF!</definedName>
    <definedName name="_QUA020217">#REF!</definedName>
    <definedName name="_QUA030102" localSheetId="8">#REF!</definedName>
    <definedName name="_QUA030102">#REF!</definedName>
    <definedName name="_QUA030201" localSheetId="8">#REF!</definedName>
    <definedName name="_QUA030201">#REF!</definedName>
    <definedName name="_QUA030303" localSheetId="8">#REF!</definedName>
    <definedName name="_QUA030303">#REF!</definedName>
    <definedName name="_QUA030317" localSheetId="8">#REF!</definedName>
    <definedName name="_QUA030317">#REF!</definedName>
    <definedName name="_QUA040101" localSheetId="8">#REF!</definedName>
    <definedName name="_QUA040101">#REF!</definedName>
    <definedName name="_QUA040202" localSheetId="8">#REF!</definedName>
    <definedName name="_QUA040202">#REF!</definedName>
    <definedName name="_QUA050103" localSheetId="8">#REF!</definedName>
    <definedName name="_QUA050103">#REF!</definedName>
    <definedName name="_QUA050207" localSheetId="8">#REF!</definedName>
    <definedName name="_QUA050207">#REF!</definedName>
    <definedName name="_QUA060101" localSheetId="8">#REF!</definedName>
    <definedName name="_QUA060101">#REF!</definedName>
    <definedName name="_QUA080101" localSheetId="8">#REF!</definedName>
    <definedName name="_QUA080101">#REF!</definedName>
    <definedName name="_QUA080310" localSheetId="8">#REF!</definedName>
    <definedName name="_QUA080310">#REF!</definedName>
    <definedName name="_QUA090101" localSheetId="8">#REF!</definedName>
    <definedName name="_QUA090101">#REF!</definedName>
    <definedName name="_QUA100302" localSheetId="8">#REF!</definedName>
    <definedName name="_QUA100302">#REF!</definedName>
    <definedName name="_QUA110101" localSheetId="8">#REF!</definedName>
    <definedName name="_QUA110101">#REF!</definedName>
    <definedName name="_QUA110104" localSheetId="8">#REF!</definedName>
    <definedName name="_QUA110104">#REF!</definedName>
    <definedName name="_QUA110107" localSheetId="8">#REF!</definedName>
    <definedName name="_QUA110107">#REF!</definedName>
    <definedName name="_QUA120101" localSheetId="8">#REF!</definedName>
    <definedName name="_QUA120101">#REF!</definedName>
    <definedName name="_QUA120105" localSheetId="8">#REF!</definedName>
    <definedName name="_QUA120105">#REF!</definedName>
    <definedName name="_QUA120106" localSheetId="8">#REF!</definedName>
    <definedName name="_QUA120106">#REF!</definedName>
    <definedName name="_QUA120107" localSheetId="8">#REF!</definedName>
    <definedName name="_QUA120107">#REF!</definedName>
    <definedName name="_QUA120110" localSheetId="8">#REF!</definedName>
    <definedName name="_QUA120110">#REF!</definedName>
    <definedName name="_QUA120150" localSheetId="8">#REF!</definedName>
    <definedName name="_QUA120150">#REF!</definedName>
    <definedName name="_QUA130101" localSheetId="8">#REF!</definedName>
    <definedName name="_QUA130101">#REF!</definedName>
    <definedName name="_QUA130103" localSheetId="8">#REF!</definedName>
    <definedName name="_QUA130103">#REF!</definedName>
    <definedName name="_QUA130304" localSheetId="8">#REF!</definedName>
    <definedName name="_QUA130304">#REF!</definedName>
    <definedName name="_QUA130401" localSheetId="8">#REF!</definedName>
    <definedName name="_QUA130401">#REF!</definedName>
    <definedName name="_QUA140102" localSheetId="8">#REF!</definedName>
    <definedName name="_QUA140102">#REF!</definedName>
    <definedName name="_QUA140109" localSheetId="8">#REF!</definedName>
    <definedName name="_QUA140109">#REF!</definedName>
    <definedName name="_QUA140113" localSheetId="8">#REF!</definedName>
    <definedName name="_QUA140113">#REF!</definedName>
    <definedName name="_QUA140122" localSheetId="8">#REF!</definedName>
    <definedName name="_QUA140122">#REF!</definedName>
    <definedName name="_QUA140126" localSheetId="8">#REF!</definedName>
    <definedName name="_QUA140126">#REF!</definedName>
    <definedName name="_QUA140129" localSheetId="8">#REF!</definedName>
    <definedName name="_QUA140129">#REF!</definedName>
    <definedName name="_QUA140135" localSheetId="8">#REF!</definedName>
    <definedName name="_QUA140135">#REF!</definedName>
    <definedName name="_QUA140143" localSheetId="8">#REF!</definedName>
    <definedName name="_QUA140143">#REF!</definedName>
    <definedName name="_QUA140145" localSheetId="8">#REF!</definedName>
    <definedName name="_QUA140145">#REF!</definedName>
    <definedName name="_QUA150130" localSheetId="8">#REF!</definedName>
    <definedName name="_QUA150130">#REF!</definedName>
    <definedName name="_QUA170101" localSheetId="8">#REF!</definedName>
    <definedName name="_QUA170101">#REF!</definedName>
    <definedName name="_QUA170102" localSheetId="8">#REF!</definedName>
    <definedName name="_QUA170102">#REF!</definedName>
    <definedName name="_QUA170103" localSheetId="8">#REF!</definedName>
    <definedName name="_QUA170103">#REF!</definedName>
    <definedName name="_R" localSheetId="8">#REF!</definedName>
    <definedName name="_R">#REF!</definedName>
    <definedName name="_REC11100" localSheetId="8">#REF!</definedName>
    <definedName name="_REC11100">#REF!</definedName>
    <definedName name="_REC11110" localSheetId="8">#REF!</definedName>
    <definedName name="_REC11110">#REF!</definedName>
    <definedName name="_REC11115" localSheetId="8">#REF!</definedName>
    <definedName name="_REC11115">#REF!</definedName>
    <definedName name="_REC11125" localSheetId="8">#REF!</definedName>
    <definedName name="_REC11125">#REF!</definedName>
    <definedName name="_REC11130" localSheetId="8">#REF!</definedName>
    <definedName name="_REC11130">#REF!</definedName>
    <definedName name="_REC11135" localSheetId="8">#REF!</definedName>
    <definedName name="_REC11135">#REF!</definedName>
    <definedName name="_REC11145" localSheetId="8">#REF!</definedName>
    <definedName name="_REC11145">#REF!</definedName>
    <definedName name="_REC11150" localSheetId="8">#REF!</definedName>
    <definedName name="_REC11150">#REF!</definedName>
    <definedName name="_REC11165" localSheetId="8">#REF!</definedName>
    <definedName name="_REC11165">#REF!</definedName>
    <definedName name="_REC11170" localSheetId="8">#REF!</definedName>
    <definedName name="_REC11170">#REF!</definedName>
    <definedName name="_REC11180" localSheetId="8">#REF!</definedName>
    <definedName name="_REC11180">#REF!</definedName>
    <definedName name="_REC11185" localSheetId="8">#REF!</definedName>
    <definedName name="_REC11185">#REF!</definedName>
    <definedName name="_REC11220" localSheetId="8">#REF!</definedName>
    <definedName name="_REC11220">#REF!</definedName>
    <definedName name="_REC12105" localSheetId="8">#REF!</definedName>
    <definedName name="_REC12105">#REF!</definedName>
    <definedName name="_REC12555" localSheetId="8">#REF!</definedName>
    <definedName name="_REC12555">#REF!</definedName>
    <definedName name="_REC12570" localSheetId="8">#REF!</definedName>
    <definedName name="_REC12570">#REF!</definedName>
    <definedName name="_REC12575" localSheetId="8">#REF!</definedName>
    <definedName name="_REC12575">#REF!</definedName>
    <definedName name="_REC12580" localSheetId="8">#REF!</definedName>
    <definedName name="_REC12580">#REF!</definedName>
    <definedName name="_REC12600" localSheetId="8">#REF!</definedName>
    <definedName name="_REC12600">#REF!</definedName>
    <definedName name="_REC12610" localSheetId="8">#REF!</definedName>
    <definedName name="_REC12610">#REF!</definedName>
    <definedName name="_REC12630" localSheetId="8">#REF!</definedName>
    <definedName name="_REC12630">#REF!</definedName>
    <definedName name="_REC12631" localSheetId="8">#REF!</definedName>
    <definedName name="_REC12631">#REF!</definedName>
    <definedName name="_REC12640" localSheetId="8">#REF!</definedName>
    <definedName name="_REC12640">#REF!</definedName>
    <definedName name="_REC12645" localSheetId="8">#REF!</definedName>
    <definedName name="_REC12645">#REF!</definedName>
    <definedName name="_REC12665" localSheetId="8">#REF!</definedName>
    <definedName name="_REC12665">#REF!</definedName>
    <definedName name="_REC12690" localSheetId="8">#REF!</definedName>
    <definedName name="_REC12690">#REF!</definedName>
    <definedName name="_REC12700" localSheetId="8">#REF!</definedName>
    <definedName name="_REC12700">#REF!</definedName>
    <definedName name="_REC12710" localSheetId="8">#REF!</definedName>
    <definedName name="_REC12710">#REF!</definedName>
    <definedName name="_REC13111" localSheetId="8">#REF!</definedName>
    <definedName name="_REC13111">#REF!</definedName>
    <definedName name="_REC13112" localSheetId="8">#REF!</definedName>
    <definedName name="_REC13112">#REF!</definedName>
    <definedName name="_REC13121" localSheetId="8">#REF!</definedName>
    <definedName name="_REC13121">#REF!</definedName>
    <definedName name="_REC13720" localSheetId="8">#REF!</definedName>
    <definedName name="_REC13720">#REF!</definedName>
    <definedName name="_REC14100" localSheetId="8">#REF!</definedName>
    <definedName name="_REC14100">#REF!</definedName>
    <definedName name="_REC14161" localSheetId="8">#REF!</definedName>
    <definedName name="_REC14161">#REF!</definedName>
    <definedName name="_REC14195" localSheetId="8">#REF!</definedName>
    <definedName name="_REC14195">#REF!</definedName>
    <definedName name="_REC14205" localSheetId="8">#REF!</definedName>
    <definedName name="_REC14205">#REF!</definedName>
    <definedName name="_REC14260" localSheetId="8">#REF!</definedName>
    <definedName name="_REC14260">#REF!</definedName>
    <definedName name="_REC14500" localSheetId="8">#REF!</definedName>
    <definedName name="_REC14500">#REF!</definedName>
    <definedName name="_REC14515" localSheetId="8">#REF!</definedName>
    <definedName name="_REC14515">#REF!</definedName>
    <definedName name="_REC14555" localSheetId="8">#REF!</definedName>
    <definedName name="_REC14555">#REF!</definedName>
    <definedName name="_REC14565" localSheetId="8">#REF!</definedName>
    <definedName name="_REC14565">#REF!</definedName>
    <definedName name="_REC15135" localSheetId="8">#REF!</definedName>
    <definedName name="_REC15135">#REF!</definedName>
    <definedName name="_REC15140" localSheetId="8">#REF!</definedName>
    <definedName name="_REC15140">#REF!</definedName>
    <definedName name="_REC15195" localSheetId="8">#REF!</definedName>
    <definedName name="_REC15195">#REF!</definedName>
    <definedName name="_REC15225" localSheetId="8">#REF!</definedName>
    <definedName name="_REC15225">#REF!</definedName>
    <definedName name="_REC15230" localSheetId="8">#REF!</definedName>
    <definedName name="_REC15230">#REF!</definedName>
    <definedName name="_REC15515" localSheetId="8">#REF!</definedName>
    <definedName name="_REC15515">#REF!</definedName>
    <definedName name="_REC15560" localSheetId="8">#REF!</definedName>
    <definedName name="_REC15560">#REF!</definedName>
    <definedName name="_REC15565" localSheetId="8">#REF!</definedName>
    <definedName name="_REC15565">#REF!</definedName>
    <definedName name="_REC15570" localSheetId="8">#REF!</definedName>
    <definedName name="_REC15570">#REF!</definedName>
    <definedName name="_REC15575" localSheetId="8">#REF!</definedName>
    <definedName name="_REC15575">#REF!</definedName>
    <definedName name="_REC15583" localSheetId="8">#REF!</definedName>
    <definedName name="_REC15583">#REF!</definedName>
    <definedName name="_REC15590" localSheetId="8">#REF!</definedName>
    <definedName name="_REC15590">#REF!</definedName>
    <definedName name="_REC15591" localSheetId="8">#REF!</definedName>
    <definedName name="_REC15591">#REF!</definedName>
    <definedName name="_REC15610" localSheetId="8">#REF!</definedName>
    <definedName name="_REC15610">#REF!</definedName>
    <definedName name="_REC15625" localSheetId="8">#REF!</definedName>
    <definedName name="_REC15625">#REF!</definedName>
    <definedName name="_REC15635" localSheetId="8">#REF!</definedName>
    <definedName name="_REC15635">#REF!</definedName>
    <definedName name="_REC15655" localSheetId="8">#REF!</definedName>
    <definedName name="_REC15655">#REF!</definedName>
    <definedName name="_REC15665" localSheetId="8">#REF!</definedName>
    <definedName name="_REC15665">#REF!</definedName>
    <definedName name="_REC16515" localSheetId="8">#REF!</definedName>
    <definedName name="_REC16515">#REF!</definedName>
    <definedName name="_REC16535" localSheetId="8">#REF!</definedName>
    <definedName name="_REC16535">#REF!</definedName>
    <definedName name="_REC17140" localSheetId="8">#REF!</definedName>
    <definedName name="_REC17140">#REF!</definedName>
    <definedName name="_REC19500" localSheetId="8">#REF!</definedName>
    <definedName name="_REC19500">#REF!</definedName>
    <definedName name="_REC19501" localSheetId="8">#REF!</definedName>
    <definedName name="_REC19501">#REF!</definedName>
    <definedName name="_REC19502" localSheetId="8">#REF!</definedName>
    <definedName name="_REC19502">#REF!</definedName>
    <definedName name="_REC19503" localSheetId="8">#REF!</definedName>
    <definedName name="_REC19503">#REF!</definedName>
    <definedName name="_REC19504" localSheetId="8">#REF!</definedName>
    <definedName name="_REC19504">#REF!</definedName>
    <definedName name="_REC19505" localSheetId="8">#REF!</definedName>
    <definedName name="_REC19505">#REF!</definedName>
    <definedName name="_REC20100" localSheetId="8">#REF!</definedName>
    <definedName name="_REC20100">#REF!</definedName>
    <definedName name="_REC20105" localSheetId="8">#REF!</definedName>
    <definedName name="_REC20105">#REF!</definedName>
    <definedName name="_REC20110" localSheetId="8">#REF!</definedName>
    <definedName name="_REC20110">#REF!</definedName>
    <definedName name="_REC20115" localSheetId="8">#REF!</definedName>
    <definedName name="_REC20115">#REF!</definedName>
    <definedName name="_REC20130" localSheetId="8">#REF!</definedName>
    <definedName name="_REC20130">#REF!</definedName>
    <definedName name="_REC20135" localSheetId="8">#REF!</definedName>
    <definedName name="_REC20135">#REF!</definedName>
    <definedName name="_REC20140" localSheetId="8">#REF!</definedName>
    <definedName name="_REC20140">#REF!</definedName>
    <definedName name="_REC20145" localSheetId="8">#REF!</definedName>
    <definedName name="_REC20145">#REF!</definedName>
    <definedName name="_REC20150" localSheetId="8">#REF!</definedName>
    <definedName name="_REC20150">#REF!</definedName>
    <definedName name="_REC20155" localSheetId="8">#REF!</definedName>
    <definedName name="_REC20155">#REF!</definedName>
    <definedName name="_REC20175" localSheetId="8">#REF!</definedName>
    <definedName name="_REC20175">#REF!</definedName>
    <definedName name="_REC20185" localSheetId="8">#REF!</definedName>
    <definedName name="_REC20185">#REF!</definedName>
    <definedName name="_REC20190" localSheetId="8">#REF!</definedName>
    <definedName name="_REC20190">#REF!</definedName>
    <definedName name="_REC20195" localSheetId="8">#REF!</definedName>
    <definedName name="_REC20195">#REF!</definedName>
    <definedName name="_REC20210" localSheetId="8">#REF!</definedName>
    <definedName name="_REC20210">#REF!</definedName>
    <definedName name="_RET1">[1]Regula!$J$36</definedName>
    <definedName name="_svi2" localSheetId="8">#REF!</definedName>
    <definedName name="_svi2" localSheetId="7">#REF!</definedName>
    <definedName name="_svi2">#REF!</definedName>
    <definedName name="_TT102" localSheetId="7">'[2]Relatório-1ª med.'!#REF!</definedName>
    <definedName name="_TT102">'[2]Relatório-1ª med.'!#REF!</definedName>
    <definedName name="_TT107" localSheetId="7">'[2]Relatório-1ª med.'!#REF!</definedName>
    <definedName name="_TT107">'[2]Relatório-1ª med.'!#REF!</definedName>
    <definedName name="_TT121" localSheetId="7">'[2]Relatório-1ª med.'!#REF!</definedName>
    <definedName name="_TT121">'[2]Relatório-1ª med.'!#REF!</definedName>
    <definedName name="_TT123" localSheetId="7">'[2]Relatório-1ª med.'!#REF!</definedName>
    <definedName name="_TT123">'[2]Relatório-1ª med.'!#REF!</definedName>
    <definedName name="_TT19">'[2]Relatório-1ª med.'!#REF!</definedName>
    <definedName name="_TT20">'[2]Relatório-1ª med.'!#REF!</definedName>
    <definedName name="_TT21">'[2]Relatório-1ª med.'!#REF!</definedName>
    <definedName name="_TT22">'[2]Relatório-1ª med.'!#REF!</definedName>
    <definedName name="_TT26">'[2]Relatório-1ª med.'!#REF!</definedName>
    <definedName name="_TT27">'[2]Relatório-1ª med.'!#REF!</definedName>
    <definedName name="_TT28">'[2]Relatório-1ª med.'!#REF!</definedName>
    <definedName name="_TT30">'[2]Relatório-1ª med.'!#REF!</definedName>
    <definedName name="_TT31">'[2]Relatório-1ª med.'!#REF!</definedName>
    <definedName name="_TT32">'[2]Relatório-1ª med.'!#REF!</definedName>
    <definedName name="_TT33">'[2]Relatório-1ª med.'!#REF!</definedName>
    <definedName name="_TT34">'[2]Relatório-1ª med.'!#REF!</definedName>
    <definedName name="_TT36">'[2]Relatório-1ª med.'!#REF!</definedName>
    <definedName name="_TT37">'[2]Relatório-1ª med.'!#REF!</definedName>
    <definedName name="_TT38">'[2]Relatório-1ª med.'!#REF!</definedName>
    <definedName name="_TT39">'[2]Relatório-1ª med.'!#REF!</definedName>
    <definedName name="_TT40">'[2]Relatório-1ª med.'!#REF!</definedName>
    <definedName name="_TT5">'[2]Relatório-1ª med.'!#REF!</definedName>
    <definedName name="_TT52">'[2]Relatório-1ª med.'!#REF!</definedName>
    <definedName name="_TT53">'[2]Relatório-1ª med.'!#REF!</definedName>
    <definedName name="_TT54">'[2]Relatório-1ª med.'!#REF!</definedName>
    <definedName name="_TT55">'[2]Relatório-1ª med.'!#REF!</definedName>
    <definedName name="_TT6">'[2]Relatório-1ª med.'!#REF!</definedName>
    <definedName name="_TT60">'[2]Relatório-1ª med.'!#REF!</definedName>
    <definedName name="_TT61">'[2]Relatório-1ª med.'!#REF!</definedName>
    <definedName name="_TT69">'[2]Relatório-1ª med.'!#REF!</definedName>
    <definedName name="_TT7">'[2]Relatório-1ª med.'!#REF!</definedName>
    <definedName name="_TT70">'[2]Relatório-1ª med.'!#REF!</definedName>
    <definedName name="_TT71">'[2]Relatório-1ª med.'!#REF!</definedName>
    <definedName name="_TT74">'[2]Relatório-1ª med.'!#REF!</definedName>
    <definedName name="_TT75">'[2]Relatório-1ª med.'!#REF!</definedName>
    <definedName name="_TT76">'[2]Relatório-1ª med.'!#REF!</definedName>
    <definedName name="_TT77">'[2]Relatório-1ª med.'!#REF!</definedName>
    <definedName name="_TT78">'[2]Relatório-1ª med.'!#REF!</definedName>
    <definedName name="_TT79">'[2]Relatório-1ª med.'!#REF!</definedName>
    <definedName name="_TT94">'[2]Relatório-1ª med.'!#REF!</definedName>
    <definedName name="_TT95">'[2]Relatório-1ª med.'!#REF!</definedName>
    <definedName name="_TT97">'[2]Relatório-1ª med.'!#REF!</definedName>
    <definedName name="_UNI11100" localSheetId="8">#REF!</definedName>
    <definedName name="_UNI11100" localSheetId="7">#REF!</definedName>
    <definedName name="_UNI11100">#REF!</definedName>
    <definedName name="_UNI11110" localSheetId="8">#REF!</definedName>
    <definedName name="_UNI11110">#REF!</definedName>
    <definedName name="_UNI11115" localSheetId="8">#REF!</definedName>
    <definedName name="_UNI11115">#REF!</definedName>
    <definedName name="_UNI11125" localSheetId="8">#REF!</definedName>
    <definedName name="_UNI11125">#REF!</definedName>
    <definedName name="_UNI11130" localSheetId="8">#REF!</definedName>
    <definedName name="_UNI11130">#REF!</definedName>
    <definedName name="_UNI11135" localSheetId="8">#REF!</definedName>
    <definedName name="_UNI11135">#REF!</definedName>
    <definedName name="_UNI11145" localSheetId="8">#REF!</definedName>
    <definedName name="_UNI11145">#REF!</definedName>
    <definedName name="_UNI11150" localSheetId="8">#REF!</definedName>
    <definedName name="_UNI11150">#REF!</definedName>
    <definedName name="_UNI11165" localSheetId="8">#REF!</definedName>
    <definedName name="_UNI11165">#REF!</definedName>
    <definedName name="_UNI11170" localSheetId="8">#REF!</definedName>
    <definedName name="_UNI11170">#REF!</definedName>
    <definedName name="_UNI11180" localSheetId="8">#REF!</definedName>
    <definedName name="_UNI11180">#REF!</definedName>
    <definedName name="_UNI11185" localSheetId="8">#REF!</definedName>
    <definedName name="_UNI11185">#REF!</definedName>
    <definedName name="_UNI11220" localSheetId="8">#REF!</definedName>
    <definedName name="_UNI11220">#REF!</definedName>
    <definedName name="_UNI12105" localSheetId="8">#REF!</definedName>
    <definedName name="_UNI12105">#REF!</definedName>
    <definedName name="_UNI12555" localSheetId="8">#REF!</definedName>
    <definedName name="_UNI12555">#REF!</definedName>
    <definedName name="_UNI12570" localSheetId="8">#REF!</definedName>
    <definedName name="_UNI12570">#REF!</definedName>
    <definedName name="_UNI12575" localSheetId="8">#REF!</definedName>
    <definedName name="_UNI12575">#REF!</definedName>
    <definedName name="_UNI12580" localSheetId="8">#REF!</definedName>
    <definedName name="_UNI12580">#REF!</definedName>
    <definedName name="_UNI12600" localSheetId="8">#REF!</definedName>
    <definedName name="_UNI12600">#REF!</definedName>
    <definedName name="_UNI12610" localSheetId="8">#REF!</definedName>
    <definedName name="_UNI12610">#REF!</definedName>
    <definedName name="_UNI12630" localSheetId="8">#REF!</definedName>
    <definedName name="_UNI12630">#REF!</definedName>
    <definedName name="_UNI12631" localSheetId="8">#REF!</definedName>
    <definedName name="_UNI12631">#REF!</definedName>
    <definedName name="_UNI12640" localSheetId="8">#REF!</definedName>
    <definedName name="_UNI12640">#REF!</definedName>
    <definedName name="_UNI12645" localSheetId="8">#REF!</definedName>
    <definedName name="_UNI12645">#REF!</definedName>
    <definedName name="_UNI12665" localSheetId="8">#REF!</definedName>
    <definedName name="_UNI12665">#REF!</definedName>
    <definedName name="_UNI12690" localSheetId="8">#REF!</definedName>
    <definedName name="_UNI12690">#REF!</definedName>
    <definedName name="_UNI12700" localSheetId="8">#REF!</definedName>
    <definedName name="_UNI12700">#REF!</definedName>
    <definedName name="_UNI12710" localSheetId="8">#REF!</definedName>
    <definedName name="_UNI12710">#REF!</definedName>
    <definedName name="_UNI13111" localSheetId="8">#REF!</definedName>
    <definedName name="_UNI13111">#REF!</definedName>
    <definedName name="_UNI13112" localSheetId="8">#REF!</definedName>
    <definedName name="_UNI13112">#REF!</definedName>
    <definedName name="_UNI13121" localSheetId="8">#REF!</definedName>
    <definedName name="_UNI13121">#REF!</definedName>
    <definedName name="_UNI13720" localSheetId="8">#REF!</definedName>
    <definedName name="_UNI13720">#REF!</definedName>
    <definedName name="_UNI14100" localSheetId="8">#REF!</definedName>
    <definedName name="_UNI14100">#REF!</definedName>
    <definedName name="_UNI14161" localSheetId="8">#REF!</definedName>
    <definedName name="_UNI14161">#REF!</definedName>
    <definedName name="_UNI14195" localSheetId="8">#REF!</definedName>
    <definedName name="_UNI14195">#REF!</definedName>
    <definedName name="_UNI14205" localSheetId="8">#REF!</definedName>
    <definedName name="_UNI14205">#REF!</definedName>
    <definedName name="_UNI14260" localSheetId="8">#REF!</definedName>
    <definedName name="_UNI14260">#REF!</definedName>
    <definedName name="_UNI14500" localSheetId="8">#REF!</definedName>
    <definedName name="_UNI14500">#REF!</definedName>
    <definedName name="_UNI14515" localSheetId="8">#REF!</definedName>
    <definedName name="_UNI14515">#REF!</definedName>
    <definedName name="_UNI14555" localSheetId="8">#REF!</definedName>
    <definedName name="_UNI14555">#REF!</definedName>
    <definedName name="_UNI14565" localSheetId="8">#REF!</definedName>
    <definedName name="_UNI14565">#REF!</definedName>
    <definedName name="_UNI15135" localSheetId="8">#REF!</definedName>
    <definedName name="_UNI15135">#REF!</definedName>
    <definedName name="_UNI15140" localSheetId="8">#REF!</definedName>
    <definedName name="_UNI15140">#REF!</definedName>
    <definedName name="_UNI15195" localSheetId="8">#REF!</definedName>
    <definedName name="_UNI15195">#REF!</definedName>
    <definedName name="_UNI15225" localSheetId="8">#REF!</definedName>
    <definedName name="_UNI15225">#REF!</definedName>
    <definedName name="_UNI15230" localSheetId="8">#REF!</definedName>
    <definedName name="_UNI15230">#REF!</definedName>
    <definedName name="_UNI15515" localSheetId="8">#REF!</definedName>
    <definedName name="_UNI15515">#REF!</definedName>
    <definedName name="_UNI15560" localSheetId="8">#REF!</definedName>
    <definedName name="_UNI15560">#REF!</definedName>
    <definedName name="_UNI15565" localSheetId="8">#REF!</definedName>
    <definedName name="_UNI15565">#REF!</definedName>
    <definedName name="_UNI15570" localSheetId="8">#REF!</definedName>
    <definedName name="_UNI15570">#REF!</definedName>
    <definedName name="_UNI15575" localSheetId="8">#REF!</definedName>
    <definedName name="_UNI15575">#REF!</definedName>
    <definedName name="_UNI15583" localSheetId="8">#REF!</definedName>
    <definedName name="_UNI15583">#REF!</definedName>
    <definedName name="_UNI15590" localSheetId="8">#REF!</definedName>
    <definedName name="_UNI15590">#REF!</definedName>
    <definedName name="_UNI15591" localSheetId="8">#REF!</definedName>
    <definedName name="_UNI15591">#REF!</definedName>
    <definedName name="_UNI15610" localSheetId="8">#REF!</definedName>
    <definedName name="_UNI15610">#REF!</definedName>
    <definedName name="_UNI15625" localSheetId="8">#REF!</definedName>
    <definedName name="_UNI15625">#REF!</definedName>
    <definedName name="_UNI15635" localSheetId="8">#REF!</definedName>
    <definedName name="_UNI15635">#REF!</definedName>
    <definedName name="_UNI15655" localSheetId="8">#REF!</definedName>
    <definedName name="_UNI15655">#REF!</definedName>
    <definedName name="_UNI15665" localSheetId="8">#REF!</definedName>
    <definedName name="_UNI15665">#REF!</definedName>
    <definedName name="_UNI16515" localSheetId="8">#REF!</definedName>
    <definedName name="_UNI16515">#REF!</definedName>
    <definedName name="_UNI16535" localSheetId="8">#REF!</definedName>
    <definedName name="_UNI16535">#REF!</definedName>
    <definedName name="_UNI17140" localSheetId="8">#REF!</definedName>
    <definedName name="_UNI17140">#REF!</definedName>
    <definedName name="_UNI19500" localSheetId="8">#REF!</definedName>
    <definedName name="_UNI19500">#REF!</definedName>
    <definedName name="_UNI19501" localSheetId="8">#REF!</definedName>
    <definedName name="_UNI19501">#REF!</definedName>
    <definedName name="_UNI19502" localSheetId="8">#REF!</definedName>
    <definedName name="_UNI19502">#REF!</definedName>
    <definedName name="_UNI19503" localSheetId="8">#REF!</definedName>
    <definedName name="_UNI19503">#REF!</definedName>
    <definedName name="_UNI19504" localSheetId="8">#REF!</definedName>
    <definedName name="_UNI19504">#REF!</definedName>
    <definedName name="_UNI19505" localSheetId="8">#REF!</definedName>
    <definedName name="_UNI19505">#REF!</definedName>
    <definedName name="_UNI20100" localSheetId="8">#REF!</definedName>
    <definedName name="_UNI20100">#REF!</definedName>
    <definedName name="_UNI20105" localSheetId="8">#REF!</definedName>
    <definedName name="_UNI20105">#REF!</definedName>
    <definedName name="_UNI20110" localSheetId="8">#REF!</definedName>
    <definedName name="_UNI20110">#REF!</definedName>
    <definedName name="_UNI20115" localSheetId="8">#REF!</definedName>
    <definedName name="_UNI20115">#REF!</definedName>
    <definedName name="_UNI20130" localSheetId="8">#REF!</definedName>
    <definedName name="_UNI20130">#REF!</definedName>
    <definedName name="_UNI20135" localSheetId="8">#REF!</definedName>
    <definedName name="_UNI20135">#REF!</definedName>
    <definedName name="_UNI20140" localSheetId="8">#REF!</definedName>
    <definedName name="_UNI20140">#REF!</definedName>
    <definedName name="_UNI20145" localSheetId="8">#REF!</definedName>
    <definedName name="_UNI20145">#REF!</definedName>
    <definedName name="_UNI20150" localSheetId="8">#REF!</definedName>
    <definedName name="_UNI20150">#REF!</definedName>
    <definedName name="_UNI20155" localSheetId="8">#REF!</definedName>
    <definedName name="_UNI20155">#REF!</definedName>
    <definedName name="_UNI20175" localSheetId="8">#REF!</definedName>
    <definedName name="_UNI20175">#REF!</definedName>
    <definedName name="_UNI20185" localSheetId="8">#REF!</definedName>
    <definedName name="_UNI20185">#REF!</definedName>
    <definedName name="_UNI20190" localSheetId="8">#REF!</definedName>
    <definedName name="_UNI20190">#REF!</definedName>
    <definedName name="_UNI20195" localSheetId="8">#REF!</definedName>
    <definedName name="_UNI20195">#REF!</definedName>
    <definedName name="_UNI20210" localSheetId="8">#REF!</definedName>
    <definedName name="_UNI20210">#REF!</definedName>
    <definedName name="_VAL11100" localSheetId="8">#REF!</definedName>
    <definedName name="_VAL11100">#REF!</definedName>
    <definedName name="_VAL11110" localSheetId="8">#REF!</definedName>
    <definedName name="_VAL11110">#REF!</definedName>
    <definedName name="_VAL11115" localSheetId="8">#REF!</definedName>
    <definedName name="_VAL11115">#REF!</definedName>
    <definedName name="_VAL11125" localSheetId="8">#REF!</definedName>
    <definedName name="_VAL11125">#REF!</definedName>
    <definedName name="_VAL11130" localSheetId="8">#REF!</definedName>
    <definedName name="_VAL11130">#REF!</definedName>
    <definedName name="_VAL11135" localSheetId="8">#REF!</definedName>
    <definedName name="_VAL11135">#REF!</definedName>
    <definedName name="_VAL11145" localSheetId="8">#REF!</definedName>
    <definedName name="_VAL11145">#REF!</definedName>
    <definedName name="_VAL11150" localSheetId="8">#REF!</definedName>
    <definedName name="_VAL11150">#REF!</definedName>
    <definedName name="_VAL11165" localSheetId="8">#REF!</definedName>
    <definedName name="_VAL11165">#REF!</definedName>
    <definedName name="_VAL11170" localSheetId="8">#REF!</definedName>
    <definedName name="_VAL11170">#REF!</definedName>
    <definedName name="_VAL11180" localSheetId="8">#REF!</definedName>
    <definedName name="_VAL11180">#REF!</definedName>
    <definedName name="_VAL11185" localSheetId="8">#REF!</definedName>
    <definedName name="_VAL11185">#REF!</definedName>
    <definedName name="_VAL11220" localSheetId="8">#REF!</definedName>
    <definedName name="_VAL11220">#REF!</definedName>
    <definedName name="_VAL12105" localSheetId="8">#REF!</definedName>
    <definedName name="_VAL12105">#REF!</definedName>
    <definedName name="_VAL12555" localSheetId="8">#REF!</definedName>
    <definedName name="_VAL12555">#REF!</definedName>
    <definedName name="_VAL12570" localSheetId="8">#REF!</definedName>
    <definedName name="_VAL12570">#REF!</definedName>
    <definedName name="_VAL12575" localSheetId="8">#REF!</definedName>
    <definedName name="_VAL12575">#REF!</definedName>
    <definedName name="_VAL12580" localSheetId="8">#REF!</definedName>
    <definedName name="_VAL12580">#REF!</definedName>
    <definedName name="_VAL12600" localSheetId="8">#REF!</definedName>
    <definedName name="_VAL12600">#REF!</definedName>
    <definedName name="_VAL12610" localSheetId="8">#REF!</definedName>
    <definedName name="_VAL12610">#REF!</definedName>
    <definedName name="_VAL12630" localSheetId="8">#REF!</definedName>
    <definedName name="_VAL12630">#REF!</definedName>
    <definedName name="_VAL12631" localSheetId="8">#REF!</definedName>
    <definedName name="_VAL12631">#REF!</definedName>
    <definedName name="_VAL12640" localSheetId="8">#REF!</definedName>
    <definedName name="_VAL12640">#REF!</definedName>
    <definedName name="_VAL12645" localSheetId="8">#REF!</definedName>
    <definedName name="_VAL12645">#REF!</definedName>
    <definedName name="_VAL12665" localSheetId="8">#REF!</definedName>
    <definedName name="_VAL12665">#REF!</definedName>
    <definedName name="_VAL12690" localSheetId="8">#REF!</definedName>
    <definedName name="_VAL12690">#REF!</definedName>
    <definedName name="_VAL12700" localSheetId="8">#REF!</definedName>
    <definedName name="_VAL12700">#REF!</definedName>
    <definedName name="_VAL12710" localSheetId="8">#REF!</definedName>
    <definedName name="_VAL12710">#REF!</definedName>
    <definedName name="_VAL13111" localSheetId="8">#REF!</definedName>
    <definedName name="_VAL13111">#REF!</definedName>
    <definedName name="_VAL13112" localSheetId="8">#REF!</definedName>
    <definedName name="_VAL13112">#REF!</definedName>
    <definedName name="_VAL13121" localSheetId="8">#REF!</definedName>
    <definedName name="_VAL13121">#REF!</definedName>
    <definedName name="_VAL13720" localSheetId="8">#REF!</definedName>
    <definedName name="_VAL13720">#REF!</definedName>
    <definedName name="_VAL14100" localSheetId="8">#REF!</definedName>
    <definedName name="_VAL14100">#REF!</definedName>
    <definedName name="_VAL14161" localSheetId="8">#REF!</definedName>
    <definedName name="_VAL14161">#REF!</definedName>
    <definedName name="_VAL14195" localSheetId="8">#REF!</definedName>
    <definedName name="_VAL14195">#REF!</definedName>
    <definedName name="_VAL14205" localSheetId="8">#REF!</definedName>
    <definedName name="_VAL14205">#REF!</definedName>
    <definedName name="_VAL14260" localSheetId="8">#REF!</definedName>
    <definedName name="_VAL14260">#REF!</definedName>
    <definedName name="_VAL14500" localSheetId="8">#REF!</definedName>
    <definedName name="_VAL14500">#REF!</definedName>
    <definedName name="_VAL14515" localSheetId="8">#REF!</definedName>
    <definedName name="_VAL14515">#REF!</definedName>
    <definedName name="_VAL14555" localSheetId="8">#REF!</definedName>
    <definedName name="_VAL14555">#REF!</definedName>
    <definedName name="_VAL14565" localSheetId="8">#REF!</definedName>
    <definedName name="_VAL14565">#REF!</definedName>
    <definedName name="_VAL15135" localSheetId="8">#REF!</definedName>
    <definedName name="_VAL15135">#REF!</definedName>
    <definedName name="_VAL15140" localSheetId="8">#REF!</definedName>
    <definedName name="_VAL15140">#REF!</definedName>
    <definedName name="_VAL15195" localSheetId="8">#REF!</definedName>
    <definedName name="_VAL15195">#REF!</definedName>
    <definedName name="_VAL15225" localSheetId="8">#REF!</definedName>
    <definedName name="_VAL15225">#REF!</definedName>
    <definedName name="_VAL15230" localSheetId="8">#REF!</definedName>
    <definedName name="_VAL15230">#REF!</definedName>
    <definedName name="_VAL15515" localSheetId="8">#REF!</definedName>
    <definedName name="_VAL15515">#REF!</definedName>
    <definedName name="_VAL15560" localSheetId="8">#REF!</definedName>
    <definedName name="_VAL15560">#REF!</definedName>
    <definedName name="_VAL15565" localSheetId="8">#REF!</definedName>
    <definedName name="_VAL15565">#REF!</definedName>
    <definedName name="_VAL15570" localSheetId="8">#REF!</definedName>
    <definedName name="_VAL15570">#REF!</definedName>
    <definedName name="_VAL15575" localSheetId="8">#REF!</definedName>
    <definedName name="_VAL15575">#REF!</definedName>
    <definedName name="_VAL15583" localSheetId="8">#REF!</definedName>
    <definedName name="_VAL15583">#REF!</definedName>
    <definedName name="_VAL15590" localSheetId="8">#REF!</definedName>
    <definedName name="_VAL15590">#REF!</definedName>
    <definedName name="_VAL15591" localSheetId="8">#REF!</definedName>
    <definedName name="_VAL15591">#REF!</definedName>
    <definedName name="_VAL15610" localSheetId="8">#REF!</definedName>
    <definedName name="_VAL15610">#REF!</definedName>
    <definedName name="_VAL15625" localSheetId="8">#REF!</definedName>
    <definedName name="_VAL15625">#REF!</definedName>
    <definedName name="_VAL15635" localSheetId="8">#REF!</definedName>
    <definedName name="_VAL15635">#REF!</definedName>
    <definedName name="_VAL15655" localSheetId="8">#REF!</definedName>
    <definedName name="_VAL15655">#REF!</definedName>
    <definedName name="_VAL15665" localSheetId="8">#REF!</definedName>
    <definedName name="_VAL15665">#REF!</definedName>
    <definedName name="_VAL16515" localSheetId="8">#REF!</definedName>
    <definedName name="_VAL16515">#REF!</definedName>
    <definedName name="_VAL16535" localSheetId="8">#REF!</definedName>
    <definedName name="_VAL16535">#REF!</definedName>
    <definedName name="_VAL17140" localSheetId="8">#REF!</definedName>
    <definedName name="_VAL17140">#REF!</definedName>
    <definedName name="_VAL19500" localSheetId="8">#REF!</definedName>
    <definedName name="_VAL19500">#REF!</definedName>
    <definedName name="_VAL19501" localSheetId="8">#REF!</definedName>
    <definedName name="_VAL19501">#REF!</definedName>
    <definedName name="_VAL19502" localSheetId="8">#REF!</definedName>
    <definedName name="_VAL19502">#REF!</definedName>
    <definedName name="_VAL19503" localSheetId="8">#REF!</definedName>
    <definedName name="_VAL19503">#REF!</definedName>
    <definedName name="_VAL19504" localSheetId="8">#REF!</definedName>
    <definedName name="_VAL19504">#REF!</definedName>
    <definedName name="_VAL19505" localSheetId="8">#REF!</definedName>
    <definedName name="_VAL19505">#REF!</definedName>
    <definedName name="_VAL20100" localSheetId="8">#REF!</definedName>
    <definedName name="_VAL20100">#REF!</definedName>
    <definedName name="_VAL20105" localSheetId="8">#REF!</definedName>
    <definedName name="_VAL20105">#REF!</definedName>
    <definedName name="_VAL20110" localSheetId="8">#REF!</definedName>
    <definedName name="_VAL20110">#REF!</definedName>
    <definedName name="_VAL20115" localSheetId="8">#REF!</definedName>
    <definedName name="_VAL20115">#REF!</definedName>
    <definedName name="_VAL20130" localSheetId="8">#REF!</definedName>
    <definedName name="_VAL20130">#REF!</definedName>
    <definedName name="_VAL20135" localSheetId="8">#REF!</definedName>
    <definedName name="_VAL20135">#REF!</definedName>
    <definedName name="_VAL20140" localSheetId="8">#REF!</definedName>
    <definedName name="_VAL20140">#REF!</definedName>
    <definedName name="_VAL20145" localSheetId="8">#REF!</definedName>
    <definedName name="_VAL20145">#REF!</definedName>
    <definedName name="_VAL20150" localSheetId="8">#REF!</definedName>
    <definedName name="_VAL20150">#REF!</definedName>
    <definedName name="_VAL20155" localSheetId="8">#REF!</definedName>
    <definedName name="_VAL20155">#REF!</definedName>
    <definedName name="_VAL20175" localSheetId="8">#REF!</definedName>
    <definedName name="_VAL20175">#REF!</definedName>
    <definedName name="_VAL20185" localSheetId="8">#REF!</definedName>
    <definedName name="_VAL20185">#REF!</definedName>
    <definedName name="_VAL20190" localSheetId="8">#REF!</definedName>
    <definedName name="_VAL20190">#REF!</definedName>
    <definedName name="_VAL20195" localSheetId="8">#REF!</definedName>
    <definedName name="_VAL20195">#REF!</definedName>
    <definedName name="_VAL20210" localSheetId="8">#REF!</definedName>
    <definedName name="_VAL20210">#REF!</definedName>
    <definedName name="A" localSheetId="8">#REF!</definedName>
    <definedName name="A">#REF!</definedName>
    <definedName name="AA" localSheetId="8">#REF!</definedName>
    <definedName name="AA">#REF!</definedName>
    <definedName name="ANTIGA" localSheetId="8">#REF!</definedName>
    <definedName name="ANTIGA">#REF!</definedName>
    <definedName name="area_base">[1]Base!$U$40</definedName>
    <definedName name="_xlnm.Print_Area" localSheetId="8">#REF!</definedName>
    <definedName name="_xlnm.Print_Area" localSheetId="7">#REF!</definedName>
    <definedName name="_xlnm.Print_Area">#REF!</definedName>
    <definedName name="Área_impressão_IM" localSheetId="8">#REF!</definedName>
    <definedName name="Área_impressão_IM">#REF!</definedName>
    <definedName name="ASD">#REF!</definedName>
    <definedName name="aux" localSheetId="8">#REF!</definedName>
    <definedName name="aux">#REF!</definedName>
    <definedName name="auxiliar" localSheetId="8">#REF!</definedName>
    <definedName name="auxiliar">#REF!</definedName>
    <definedName name="B" localSheetId="8">#REF!</definedName>
    <definedName name="B">#REF!</definedName>
    <definedName name="bdi" localSheetId="8">#REF!</definedName>
    <definedName name="bdi">#REF!</definedName>
    <definedName name="BDI." localSheetId="8">#REF!</definedName>
    <definedName name="BDI.">#REF!</definedName>
    <definedName name="Bomba_putzmeister" localSheetId="8">#REF!</definedName>
    <definedName name="Bomba_putzmeister">#REF!</definedName>
    <definedName name="cab_cortes" localSheetId="8">#REF!</definedName>
    <definedName name="cab_cortes">#REF!</definedName>
    <definedName name="cab_dmt" localSheetId="8">#REF!</definedName>
    <definedName name="cab_dmt">#REF!</definedName>
    <definedName name="cab_limpeza" localSheetId="8">#REF!</definedName>
    <definedName name="cab_limpeza">#REF!</definedName>
    <definedName name="cabmeio" localSheetId="8">#REF!</definedName>
    <definedName name="cabmeio">#REF!</definedName>
    <definedName name="Código" localSheetId="8">#REF!</definedName>
    <definedName name="Código">#REF!</definedName>
    <definedName name="Código." localSheetId="8">#REF!</definedName>
    <definedName name="Código.">#REF!</definedName>
    <definedName name="corte" localSheetId="8">#REF!</definedName>
    <definedName name="corte">#REF!</definedName>
    <definedName name="D">#REF!</definedName>
    <definedName name="data" localSheetId="8">#REF!</definedName>
    <definedName name="data">#REF!</definedName>
    <definedName name="densidade_cap" localSheetId="8">#REF!</definedName>
    <definedName name="densidade_cap">#REF!</definedName>
    <definedName name="DES" localSheetId="8">#REF!</definedName>
    <definedName name="DES">#REF!</definedName>
    <definedName name="DMT_0_50" localSheetId="8">#REF!</definedName>
    <definedName name="DMT_0_50">#REF!</definedName>
    <definedName name="DMT_1000" localSheetId="8">#REF!</definedName>
    <definedName name="DMT_1000">#REF!</definedName>
    <definedName name="DMT_200" localSheetId="8">#REF!</definedName>
    <definedName name="DMT_200">#REF!</definedName>
    <definedName name="DMT_200_400" localSheetId="8">#REF!</definedName>
    <definedName name="DMT_200_400">#REF!</definedName>
    <definedName name="DMT_400" localSheetId="8">#REF!</definedName>
    <definedName name="DMT_400">#REF!</definedName>
    <definedName name="DMT_400_600" localSheetId="8">#REF!</definedName>
    <definedName name="DMT_400_600">#REF!</definedName>
    <definedName name="DMT_50" localSheetId="8">#REF!</definedName>
    <definedName name="DMT_50">#REF!</definedName>
    <definedName name="DMT_50_200" localSheetId="8">#REF!</definedName>
    <definedName name="DMT_50_200">#REF!</definedName>
    <definedName name="DMT_600" localSheetId="8">#REF!</definedName>
    <definedName name="DMT_600">#REF!</definedName>
    <definedName name="DMT_800" localSheetId="8">#REF!</definedName>
    <definedName name="DMT_800">#REF!</definedName>
    <definedName name="drena" localSheetId="8">#REF!</definedName>
    <definedName name="drena">#REF!</definedName>
    <definedName name="Empolamento" localSheetId="8">#REF!</definedName>
    <definedName name="Empolamento">#REF!</definedName>
    <definedName name="EPVT" localSheetId="8">#REF!</definedName>
    <definedName name="EPVT">#REF!</definedName>
    <definedName name="EQPTO" localSheetId="8">#REF!</definedName>
    <definedName name="EQPTO">#REF!</definedName>
    <definedName name="est" localSheetId="8">#REF!</definedName>
    <definedName name="est">#REF!</definedName>
    <definedName name="Excel_BuiltIn_Print_Area_1">#REF!</definedName>
    <definedName name="FINAL" localSheetId="8">#REF!</definedName>
    <definedName name="FINAL">#REF!</definedName>
    <definedName name="G">#REF!</definedName>
    <definedName name="gg" localSheetId="8">#REF!</definedName>
    <definedName name="gg">#REF!</definedName>
    <definedName name="grt" localSheetId="8">#REF!</definedName>
    <definedName name="grt">#REF!</definedName>
    <definedName name="inf">'[3]Orçamento Global'!$D$38</definedName>
    <definedName name="insumos" localSheetId="8">#REF!</definedName>
    <definedName name="insumos" localSheetId="7">#REF!</definedName>
    <definedName name="insumos">#REF!</definedName>
    <definedName name="ITEM" localSheetId="8">#REF!</definedName>
    <definedName name="ITEM">#REF!</definedName>
    <definedName name="item1">[4]Plan1!$J$13</definedName>
    <definedName name="item3">[4]Plan1!$J$30</definedName>
    <definedName name="item4">[4]Plan1!$J$39</definedName>
    <definedName name="koae" localSheetId="8">#REF!</definedName>
    <definedName name="koae" localSheetId="7">#REF!</definedName>
    <definedName name="koae">#REF!</definedName>
    <definedName name="kpavi" localSheetId="8">#REF!</definedName>
    <definedName name="kpavi">#REF!</definedName>
    <definedName name="kterra" localSheetId="8">#REF!</definedName>
    <definedName name="kterra">#REF!</definedName>
    <definedName name="LEIS" localSheetId="8">#REF!</definedName>
    <definedName name="LEIS">#REF!</definedName>
    <definedName name="MACROS" localSheetId="8">#REF!</definedName>
    <definedName name="MACROS">#REF!</definedName>
    <definedName name="MAT" localSheetId="8">#REF!</definedName>
    <definedName name="MAT">#REF!</definedName>
    <definedName name="MEIO_FIO" localSheetId="8">#REF!</definedName>
    <definedName name="MEIO_FIO">#REF!</definedName>
    <definedName name="MO" localSheetId="8">#REF!</definedName>
    <definedName name="MO">#REF!</definedName>
    <definedName name="mo_base">[1]Base!$U$39</definedName>
    <definedName name="mo_sub_base">'[1]Sub-base'!$U$36</definedName>
    <definedName name="MOE" localSheetId="8">#REF!</definedName>
    <definedName name="MOE" localSheetId="7">#REF!</definedName>
    <definedName name="MOE">#REF!</definedName>
    <definedName name="MOH" localSheetId="8">#REF!</definedName>
    <definedName name="MOH">#REF!</definedName>
    <definedName name="num_linhas" localSheetId="8">#REF!</definedName>
    <definedName name="num_linhas">#REF!</definedName>
    <definedName name="oac" localSheetId="8">#REF!</definedName>
    <definedName name="oac">#REF!</definedName>
    <definedName name="oae" localSheetId="8">#REF!</definedName>
    <definedName name="oae">#REF!</definedName>
    <definedName name="ocom" localSheetId="8">#REF!</definedName>
    <definedName name="ocom">#REF!</definedName>
    <definedName name="pavi" localSheetId="8">#REF!</definedName>
    <definedName name="pavi">#REF!</definedName>
    <definedName name="PL_ABC" localSheetId="8">#REF!</definedName>
    <definedName name="PL_ABC">#REF!</definedName>
    <definedName name="plan275" localSheetId="8">#REF!</definedName>
    <definedName name="plan275">#REF!</definedName>
    <definedName name="planilha" localSheetId="8">#REF!</definedName>
    <definedName name="planilha">#REF!</definedName>
    <definedName name="plano" localSheetId="8">#REF!</definedName>
    <definedName name="plano">#REF!</definedName>
    <definedName name="ppt_pistas_e_patios" localSheetId="8">#REF!</definedName>
    <definedName name="ppt_pistas_e_patios">#REF!</definedName>
    <definedName name="Q">#REF!</definedName>
    <definedName name="QUANT_acumu" localSheetId="8">#REF!</definedName>
    <definedName name="QUANT_acumu">#REF!</definedName>
    <definedName name="rea" localSheetId="8">#REF!</definedName>
    <definedName name="rea">#REF!</definedName>
    <definedName name="REGULA">[1]Regula!$M$36</definedName>
    <definedName name="resumo" localSheetId="8">#REF!</definedName>
    <definedName name="resumo" localSheetId="7">#REF!</definedName>
    <definedName name="resumo">#REF!</definedName>
    <definedName name="t" localSheetId="8">#REF!</definedName>
    <definedName name="t">#REF!</definedName>
    <definedName name="taxa_cap" localSheetId="8">#REF!</definedName>
    <definedName name="taxa_cap">#REF!</definedName>
    <definedName name="terra" localSheetId="8">#REF!</definedName>
    <definedName name="terra">#REF!</definedName>
    <definedName name="TESTE" localSheetId="8">#REF!</definedName>
    <definedName name="TESTE">#REF!</definedName>
    <definedName name="_xlnm.Print_Titles" localSheetId="1">'[5]repeated header'!$4:$4</definedName>
    <definedName name="total" localSheetId="8">#REF!</definedName>
    <definedName name="total" localSheetId="7">#REF!</definedName>
    <definedName name="total">#REF!</definedName>
  </definedNames>
  <calcPr calcId="162913"/>
</workbook>
</file>

<file path=xl/calcChain.xml><?xml version="1.0" encoding="utf-8"?>
<calcChain xmlns="http://schemas.openxmlformats.org/spreadsheetml/2006/main">
  <c r="F40" i="2" l="1"/>
  <c r="F36" i="2"/>
  <c r="F37" i="2"/>
  <c r="F38" i="2"/>
  <c r="F35" i="2"/>
  <c r="F30" i="2"/>
  <c r="F31" i="2"/>
  <c r="F32" i="2"/>
  <c r="F33" i="2"/>
  <c r="F29" i="2"/>
  <c r="F27" i="2"/>
  <c r="F24" i="2"/>
  <c r="F25" i="2"/>
  <c r="F26" i="2"/>
  <c r="F23" i="2"/>
  <c r="F16" i="2"/>
  <c r="F17" i="2"/>
  <c r="F18" i="2"/>
  <c r="F19" i="2"/>
  <c r="F20" i="2"/>
  <c r="F21" i="2"/>
  <c r="F15" i="2"/>
  <c r="F9" i="2"/>
  <c r="F10" i="2"/>
  <c r="F11" i="2"/>
  <c r="F12" i="2"/>
  <c r="F13" i="2"/>
  <c r="F8" i="2"/>
  <c r="F6" i="2"/>
  <c r="H40" i="2" l="1"/>
  <c r="H38" i="2"/>
  <c r="H37" i="2"/>
  <c r="H36" i="2"/>
  <c r="H35" i="2"/>
  <c r="H33" i="2"/>
  <c r="H32" i="2"/>
  <c r="H31" i="2"/>
  <c r="H30" i="2"/>
  <c r="H29" i="2"/>
  <c r="H27" i="2"/>
  <c r="H26" i="2"/>
  <c r="H25" i="2"/>
  <c r="H24" i="2"/>
  <c r="H23" i="2"/>
  <c r="H21" i="2"/>
  <c r="H20" i="2"/>
  <c r="H19" i="2"/>
  <c r="H18" i="2"/>
  <c r="H17" i="2"/>
  <c r="H16" i="2"/>
  <c r="H15" i="2"/>
  <c r="H13" i="2"/>
  <c r="H12" i="2"/>
  <c r="H11" i="2"/>
  <c r="H10" i="2"/>
  <c r="H8" i="2"/>
  <c r="H9" i="2"/>
  <c r="H6" i="2"/>
  <c r="D16" i="9" l="1"/>
  <c r="D13" i="9"/>
  <c r="D11" i="9"/>
  <c r="D9" i="9"/>
  <c r="D5" i="9"/>
  <c r="D18" i="9" s="1"/>
  <c r="E34" i="8"/>
  <c r="E35" i="8" s="1"/>
  <c r="D34" i="8"/>
  <c r="D35" i="8" s="1"/>
  <c r="E31" i="8"/>
  <c r="D31" i="8"/>
  <c r="E25" i="8"/>
  <c r="D25" i="8"/>
  <c r="E14" i="8"/>
  <c r="D14" i="8"/>
  <c r="I40" i="2" l="1"/>
  <c r="I38" i="2"/>
  <c r="I37" i="2"/>
  <c r="I36" i="2"/>
  <c r="I35" i="2"/>
  <c r="I33" i="2"/>
  <c r="I32" i="2"/>
  <c r="I31" i="2"/>
  <c r="I30" i="2"/>
  <c r="I29" i="2"/>
  <c r="I27" i="2"/>
  <c r="I26" i="2"/>
  <c r="I25" i="2"/>
  <c r="I24" i="2"/>
  <c r="I23" i="2"/>
  <c r="I21" i="2"/>
  <c r="I20" i="2"/>
  <c r="I19" i="2"/>
  <c r="I18" i="2"/>
  <c r="I17" i="2"/>
  <c r="I16" i="2"/>
  <c r="I15" i="2"/>
  <c r="I13" i="2"/>
  <c r="I12" i="2"/>
  <c r="I11" i="2"/>
  <c r="I10" i="2"/>
  <c r="I9" i="2"/>
  <c r="I8" i="2"/>
  <c r="I6" i="2"/>
  <c r="I39" i="2" l="1"/>
  <c r="I34" i="2"/>
  <c r="J10" i="1" s="1"/>
  <c r="I28" i="2"/>
  <c r="J9" i="1" s="1"/>
  <c r="I22" i="2"/>
  <c r="J8" i="1" s="1"/>
  <c r="I14" i="2"/>
  <c r="J7" i="1" s="1"/>
  <c r="I7" i="2"/>
  <c r="J6" i="1" s="1"/>
  <c r="I5" i="2"/>
  <c r="J11" i="1" l="1"/>
  <c r="J5" i="1"/>
  <c r="H44" i="2"/>
  <c r="J39" i="2" s="1"/>
  <c r="J5" i="2" l="1"/>
  <c r="K5" i="1" s="1"/>
  <c r="J21" i="2"/>
  <c r="J31" i="2"/>
  <c r="J37" i="2"/>
  <c r="J29" i="2"/>
  <c r="J17" i="2"/>
  <c r="J9" i="2"/>
  <c r="J27" i="2"/>
  <c r="J32" i="2"/>
  <c r="J36" i="2"/>
  <c r="J20" i="2"/>
  <c r="J38" i="2"/>
  <c r="J11" i="2"/>
  <c r="J23" i="2"/>
  <c r="J30" i="2"/>
  <c r="J16" i="2"/>
  <c r="J40" i="2"/>
  <c r="J15" i="2"/>
  <c r="J12" i="2"/>
  <c r="J6" i="2"/>
  <c r="J13" i="2"/>
  <c r="J25" i="2"/>
  <c r="J19" i="2"/>
  <c r="J24" i="2"/>
  <c r="J8" i="2"/>
  <c r="J33" i="2"/>
  <c r="J18" i="2"/>
  <c r="J10" i="2"/>
  <c r="J26" i="2"/>
  <c r="J35" i="2"/>
  <c r="J34" i="2"/>
  <c r="K10" i="1" s="1"/>
  <c r="H42" i="2"/>
  <c r="H43" i="2" s="1"/>
  <c r="J22" i="2"/>
  <c r="K8" i="1" s="1"/>
  <c r="J14" i="2"/>
  <c r="K7" i="1" s="1"/>
  <c r="J28" i="2"/>
  <c r="K9" i="1" s="1"/>
  <c r="J7" i="2"/>
  <c r="K6" i="1" s="1"/>
  <c r="K11" i="1"/>
</calcChain>
</file>

<file path=xl/comments1.xml><?xml version="1.0" encoding="utf-8"?>
<comments xmlns="http://schemas.openxmlformats.org/spreadsheetml/2006/main">
  <authors>
    <author>"11864"</author>
  </authors>
  <commentList>
    <comment ref="D16" authorId="0" shapeId="0">
      <text>
        <r>
          <rPr>
            <b/>
            <sz val="9"/>
            <color indexed="81"/>
            <rFont val="Segoe UI"/>
            <charset val="1"/>
          </rPr>
          <t>"11864":</t>
        </r>
        <r>
          <rPr>
            <sz val="9"/>
            <color indexed="81"/>
            <rFont val="Segoe UI"/>
            <charset val="1"/>
          </rPr>
          <t xml:space="preserve">
Considerando 50% do custo para materiais e 50% para mão de obra.</t>
        </r>
      </text>
    </comment>
  </commentList>
</comments>
</file>

<file path=xl/sharedStrings.xml><?xml version="1.0" encoding="utf-8"?>
<sst xmlns="http://schemas.openxmlformats.org/spreadsheetml/2006/main" count="3339" uniqueCount="1088">
  <si>
    <t>Bancos</t>
  </si>
  <si>
    <t>B.D.I.</t>
  </si>
  <si>
    <t>Encargos Sociais</t>
  </si>
  <si>
    <t xml:space="preserve">SINAPI - 02/2022 - Distrito Federal
SBC - 04/2022 - Distrito Federal
ORSE - 02/2022 - Sergipe
SUDECAP - 01/2022 - Minas Gerais
</t>
  </si>
  <si>
    <t xml:space="preserve"> 20,94%</t>
  </si>
  <si>
    <t>Não Desonerado: 
Horista:  110,14%
Mensalista:  70,04%</t>
  </si>
  <si>
    <t>Planilha Orçamentária Resumida</t>
  </si>
  <si>
    <t>Item</t>
  </si>
  <si>
    <t>Descrição</t>
  </si>
  <si>
    <t>Total</t>
  </si>
  <si>
    <t>Peso (%)</t>
  </si>
  <si>
    <t xml:space="preserve"> 1 </t>
  </si>
  <si>
    <t>SERVIÇOS INICIAIS</t>
  </si>
  <si>
    <t xml:space="preserve"> 2 </t>
  </si>
  <si>
    <t>ADMINISTRAÇÃO LOCAL</t>
  </si>
  <si>
    <t xml:space="preserve"> 3 </t>
  </si>
  <si>
    <t>SERVIÇOS COMPLEMENTARES (REMOÇÕES E DEMOLIÇÕES)</t>
  </si>
  <si>
    <t xml:space="preserve"> 4 </t>
  </si>
  <si>
    <t>IMPERMEABILIZAÇÃO</t>
  </si>
  <si>
    <t xml:space="preserve"> 5 </t>
  </si>
  <si>
    <t>ESTRUTURA DE SUPORTE</t>
  </si>
  <si>
    <t xml:space="preserve"> 6 </t>
  </si>
  <si>
    <t>COBERTURA</t>
  </si>
  <si>
    <t xml:space="preserve"> 7 </t>
  </si>
  <si>
    <t>LIMPEZA FINAL</t>
  </si>
  <si>
    <t>Tipo de Licitação</t>
  </si>
  <si>
    <t>Pregão</t>
  </si>
  <si>
    <t>Total sem BDI</t>
  </si>
  <si>
    <t>Abertura da Licitação</t>
  </si>
  <si>
    <t>Total do BDI</t>
  </si>
  <si>
    <t>Número do Processo Licitatório</t>
  </si>
  <si>
    <t>00091.010937/2021-54</t>
  </si>
  <si>
    <t>Total Geral</t>
  </si>
  <si>
    <t>Telhados dos Blocos J1 e H</t>
  </si>
  <si>
    <t>Orçamento Sintético</t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</si>
  <si>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</si>
  <si>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</si>
  <si>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</si>
  <si>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</si>
  <si>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</si>
  <si>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</si>
  <si>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</si>
  <si>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00000003 </t>
  </si>
  <si>
    <t>Próprio</t>
  </si>
  <si>
    <t>ART DE OBRA - TABELA DO CREA (CONTRATO ACIMA DE R$ 15.000,01)</t>
  </si>
  <si>
    <t>Unidade</t>
  </si>
  <si>
    <t xml:space="preserve"> 2.1 </t>
  </si>
  <si>
    <t xml:space="preserve"> 90778 </t>
  </si>
  <si>
    <t>SINAPI</t>
  </si>
  <si>
    <t>ENGENHEIRO CIVIL PLENO COM ENCARGOS COMPLEMENTARES</t>
  </si>
  <si>
    <t>H</t>
  </si>
  <si>
    <t xml:space="preserve"> 2.2 </t>
  </si>
  <si>
    <t xml:space="preserve"> 93572 </t>
  </si>
  <si>
    <t>ENCARREGADO GERAL DE OBRAS COM ENCARGOS COMPLEMENTARES</t>
  </si>
  <si>
    <t>MES</t>
  </si>
  <si>
    <t xml:space="preserve"> 2.3 </t>
  </si>
  <si>
    <t xml:space="preserve"> 00000016 </t>
  </si>
  <si>
    <t>LOCAÇÃO DE CONTAINER - ALMOXARIFADO</t>
  </si>
  <si>
    <t>Mês</t>
  </si>
  <si>
    <t xml:space="preserve"> 2.4 </t>
  </si>
  <si>
    <t xml:space="preserve"> 00000017 </t>
  </si>
  <si>
    <t>LOCAÇÃO DE CONTAINER - VESTIÁRIO E REFEITÓRIO</t>
  </si>
  <si>
    <t xml:space="preserve"> 2.5 </t>
  </si>
  <si>
    <t xml:space="preserve"> 89272 </t>
  </si>
  <si>
    <t>GUINDASTE HIDRÁULICO AUTOPROPELIDO, COM LANÇA TELESCÓPICA 28,80 M, CAPACIDADE MÁXIMA 30 T, POTÊNCIA 97 KW, TRAÇÃO 4 X 4 - CHP DIURNO.</t>
  </si>
  <si>
    <t>CHP</t>
  </si>
  <si>
    <t xml:space="preserve"> 2.6 </t>
  </si>
  <si>
    <t xml:space="preserve"> 89273 </t>
  </si>
  <si>
    <t>GUINDASTE HIDRÁULICO AUTOPROPELIDO, COM LANÇA TELESCÓPICA 28,80 M, CAPACIDADE MÁXIMA 30 T, POTÊNCIA 97 KW, TRAÇÃO 4 X 4 - CHI DIURNO.</t>
  </si>
  <si>
    <t>CHI</t>
  </si>
  <si>
    <t xml:space="preserve"> 3.1 </t>
  </si>
  <si>
    <t xml:space="preserve"> 97064 </t>
  </si>
  <si>
    <t>MONTAGEM E DESMONTAGEM DE ANDAIME TUBULAR TIPO TORRE</t>
  </si>
  <si>
    <t>M</t>
  </si>
  <si>
    <t xml:space="preserve"> 3.2 </t>
  </si>
  <si>
    <t xml:space="preserve"> 100000181 </t>
  </si>
  <si>
    <t>LOCACAO DE ANDAIME METALICO TUBULAR DE ENCAIXE, TIPO DE TORRE, COM LARGURA DE 1 ATE 1,5 M E ALTURA DE *1,00* M</t>
  </si>
  <si>
    <t>MxMÊS</t>
  </si>
  <si>
    <t xml:space="preserve"> 3.3 </t>
  </si>
  <si>
    <t xml:space="preserve"> 97649 </t>
  </si>
  <si>
    <t>REMOÇÃO DE TELHAS DE FIBROCIMENTO, METÁLICA E CERÂMICA, INCLUSIVE CUMEEIRAS, DE FORMA MECANIZADA, COM USO DE GUINDASTE</t>
  </si>
  <si>
    <t>m²</t>
  </si>
  <si>
    <t xml:space="preserve"> 3.4 </t>
  </si>
  <si>
    <t xml:space="preserve"> 99811 </t>
  </si>
  <si>
    <t>LIMPEZA DE CONTRAPISO COM VASSOURA A SECO</t>
  </si>
  <si>
    <t xml:space="preserve"> 3.5 </t>
  </si>
  <si>
    <t xml:space="preserve"> 96973 </t>
  </si>
  <si>
    <t>RETIRADA, ARMAZENAMENTO E REINSTALAÇÃO DE SPDA</t>
  </si>
  <si>
    <t xml:space="preserve"> 3.6 </t>
  </si>
  <si>
    <t xml:space="preserve"> 72897 </t>
  </si>
  <si>
    <t>CARGA MANUAL DE ENTULHO EM CAMINHAO BASCULANTE 6 M3</t>
  </si>
  <si>
    <t>m³</t>
  </si>
  <si>
    <t xml:space="preserve"> 3.7 </t>
  </si>
  <si>
    <t xml:space="preserve"> 93590 </t>
  </si>
  <si>
    <t>TRANSPORTE COM CAMINHÃO BASCULANTE DE 10 M3</t>
  </si>
  <si>
    <t>M3XKM</t>
  </si>
  <si>
    <t xml:space="preserve"> 4.1 </t>
  </si>
  <si>
    <t xml:space="preserve"> 97631 </t>
  </si>
  <si>
    <t>DEMOLIÇÃO DE ARGAMASSAS, DE FORMA MANUAL, SEM REAPROVEITAMENTO</t>
  </si>
  <si>
    <t xml:space="preserve"> 4.2 </t>
  </si>
  <si>
    <t xml:space="preserve"> 87622 </t>
  </si>
  <si>
    <t>CONTRAPISO EM ARGAMASSA TRAÇO 1:4 (CIMENTO E AREIA), PREPARO MANUAL, APLICADO EM ÁREAS SOBRE LAJE, ADERIDO, ESPESSURA 2CM.</t>
  </si>
  <si>
    <t xml:space="preserve"> 4.3 </t>
  </si>
  <si>
    <t xml:space="preserve"> 98546 </t>
  </si>
  <si>
    <t>IMPERMEABILIZAÇÃO DE SUPERFÍCIE COM MANTA ASFÁLTICA, UMA CAMADA, INCLUSIVE APLICAÇÃO DE PRIMER ASFÁLTICO, E=4MM</t>
  </si>
  <si>
    <t xml:space="preserve"> 4.4 </t>
  </si>
  <si>
    <t xml:space="preserve"> 10029 </t>
  </si>
  <si>
    <t>ORSE</t>
  </si>
  <si>
    <t>IMPERMEABILIZAÇÃO COM MANTA ASFÁLTICA ALUMINIZADA E = 4MM ESTRUTURADA COM NÃO TECIDO DE POLIÉSTER, INCLUSO APLICAÇÃO DE PRIMER</t>
  </si>
  <si>
    <t xml:space="preserve"> 4.5 </t>
  </si>
  <si>
    <t xml:space="preserve"> 98565 </t>
  </si>
  <si>
    <t>PROTEÇÃO MECÂNICA DE SUPERFICIE HORIZONTAL COM ARGAMASSA DE CIMENTO E AREIA, TRAÇO 1:3, E=3CM. AF_06/2018</t>
  </si>
  <si>
    <t xml:space="preserve"> 5.1 </t>
  </si>
  <si>
    <t xml:space="preserve"> 00000020 </t>
  </si>
  <si>
    <t>FORNECIMENTO E INSTALAÇÃO DE CHUMBADOR DE PONTALETE EM ESTRUTURA DE CONCRETO</t>
  </si>
  <si>
    <t>UNID.</t>
  </si>
  <si>
    <t xml:space="preserve"> 5.2 </t>
  </si>
  <si>
    <t xml:space="preserve"> 92794 </t>
  </si>
  <si>
    <t>CORTE E DOBRA DE AÇO CA-50, DIÂMETRO DE 10,0 MM</t>
  </si>
  <si>
    <t>KG</t>
  </si>
  <si>
    <t xml:space="preserve"> 5.3 </t>
  </si>
  <si>
    <t xml:space="preserve"> 00000019 </t>
  </si>
  <si>
    <t>FORNECIMENTO E INSTALAÇÃO DE PERFIL "U" ENRIJECIDO 75x40x15 mm, ESPESSURA 2 mm</t>
  </si>
  <si>
    <t xml:space="preserve"> 5.4 </t>
  </si>
  <si>
    <t xml:space="preserve"> 100719 </t>
  </si>
  <si>
    <t>LIXAMENTO E PINTURA COM TINTA ALQUÍDICA DE FUNDO ANTICORROSIVA (TIPO ZARCÃO) PULVERIZADA SOBRE PERFIL METÁLICO (UMA DEMÃO)</t>
  </si>
  <si>
    <t xml:space="preserve"> 5.5 </t>
  </si>
  <si>
    <t xml:space="preserve"> 100747 </t>
  </si>
  <si>
    <t>PINTURA COM TINTA ALQUÍDICA DE ACABAMENTO (ESMALTE SINTÉTICO FOSCO COR GRAFITE ESCURO, REF. SUVINIL) PULVERIZADA SOBRE PERFIL METÁLICO (DUAS DEMÃOS).</t>
  </si>
  <si>
    <t xml:space="preserve"> 6.1 </t>
  </si>
  <si>
    <t xml:space="preserve"> 94213 </t>
  </si>
  <si>
    <t>TELHAMENTO COM TELHA DE AÇO/ALUMÍNIO E = 0,5 MM, COM ATÉ 2 ÁGUAS, INCLUSO IÇAMENTO (REFERÊNCIA GRAVIA GALVALUME GR-40, EQUIVALENTE TÉCNICO OU SUPERIOR)</t>
  </si>
  <si>
    <t xml:space="preserve"> 6.2 </t>
  </si>
  <si>
    <t xml:space="preserve"> 75220 </t>
  </si>
  <si>
    <t>CUMEEIRA EM PERFIL ONDULADO DE ALUMÍNIO COMPATÍVEL COM TELHA DE ALUMÍNIO E = 0,5 MM</t>
  </si>
  <si>
    <t xml:space="preserve"> 6.3 </t>
  </si>
  <si>
    <t xml:space="preserve"> 94231 </t>
  </si>
  <si>
    <t>RUFO EM CHAPA DE AÇO GALVANIZADO NÚMERO 24, CORTE DE 25 CM, INCLUSO TRANSPORTE VERTICAL</t>
  </si>
  <si>
    <t xml:space="preserve"> 6.4 </t>
  </si>
  <si>
    <t xml:space="preserve"> 48.70.90 </t>
  </si>
  <si>
    <t>SUDECAP</t>
  </si>
  <si>
    <t>ALÇAPÃO DE CHAPA 18, 0,80x0,80M, INCL. CAIXILHO</t>
  </si>
  <si>
    <t>UN</t>
  </si>
  <si>
    <t xml:space="preserve"> 7.1 </t>
  </si>
  <si>
    <t xml:space="preserve"> 99814 </t>
  </si>
  <si>
    <t>LIMPEZA FINAL DE SUPERFÍCIES COM JATO DE ALTA PRESSÃO.</t>
  </si>
  <si>
    <t>Planilha Orçamentária Analítica</t>
  </si>
  <si>
    <t>Tipo</t>
  </si>
  <si>
    <t>Composição</t>
  </si>
  <si>
    <t>SEDI - SERVIÇOS DIVERSOS</t>
  </si>
  <si>
    <t>Insumo</t>
  </si>
  <si>
    <t xml:space="preserve"> 00000001 </t>
  </si>
  <si>
    <t>Taxas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</si>
  <si>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</si>
  <si>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</si>
  <si>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</si>
  <si>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</si>
  <si>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</si>
  <si>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</si>
  <si>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</si>
  <si>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>Composição Auxiliar</t>
  </si>
  <si>
    <t xml:space="preserve"> 95403 </t>
  </si>
  <si>
    <t>CURSO DE CAPACITAÇÃO PARA ENGENHEIRO CIVIL DE OBRA PLENO (ENCARGOS COMPLEMENTARES) - HORISTA</t>
  </si>
  <si>
    <t xml:space="preserve"> 00002707 </t>
  </si>
  <si>
    <t>ENGENHEIRO CIVIL DE OBRA PLENO</t>
  </si>
  <si>
    <t>Mão de Obra</t>
  </si>
  <si>
    <t xml:space="preserve"> 00043486 </t>
  </si>
  <si>
    <t>EPI - FAMILIA ENGENHEIRO CIVIL - HORISTA (ENCARGOS COMPLEMENTARES - COLETADO CAIXA)</t>
  </si>
  <si>
    <t>Equipamento</t>
  </si>
  <si>
    <t xml:space="preserve"> 00037372 </t>
  </si>
  <si>
    <t>EXAMES - HORISTA (COLETADO CAIXA)</t>
  </si>
  <si>
    <t>Outros</t>
  </si>
  <si>
    <t xml:space="preserve"> 00043462 </t>
  </si>
  <si>
    <t>FERRAMENTAS - FAMILIA ENGENHEIRO CIVIL - HORISTA (ENCARGOS COMPLEMENTARES - COLETADO CAIXA)</t>
  </si>
  <si>
    <t xml:space="preserve"> 00037373 </t>
  </si>
  <si>
    <t>SEGURO - HORISTA (COLETADO CAIXA)</t>
  </si>
  <si>
    <t xml:space="preserve"> 95422 </t>
  </si>
  <si>
    <t>CURSO DE CAPACITAÇÃO PARA ENCARREGADO GERAL DE OBRAS (ENCARGOS COMPLEMENTARES) - MENSALISTA</t>
  </si>
  <si>
    <t xml:space="preserve"> 00040818 </t>
  </si>
  <si>
    <t>ENCARREGADO GERAL DE OBRAS (MENSALISTA)</t>
  </si>
  <si>
    <t xml:space="preserve"> 00043499 </t>
  </si>
  <si>
    <t>EPI - FAMILIA ENCARREGADO GERAL - MENSALISTA (ENCARGOS COMPLEMENTARES - COLETADO CAIXA)</t>
  </si>
  <si>
    <t xml:space="preserve"> 00043475 </t>
  </si>
  <si>
    <t>FERRAMENTAS - FAMILIA ENCARREGADO GERAL - MENSALISTA (ENCARGOS COMPLEMENTARES - COLETADO CAIXA)</t>
  </si>
  <si>
    <t xml:space="preserve"> 00040863 </t>
  </si>
  <si>
    <t>EXAMES - MENSALISTA (COLETADO CAIXA)</t>
  </si>
  <si>
    <t>Material</t>
  </si>
  <si>
    <t xml:space="preserve"> 00040864 </t>
  </si>
  <si>
    <t>SEGURO - MENSALISTA (COLETADO CAIXA)</t>
  </si>
  <si>
    <t>SEOP - SERVIÇOS OPERACIONAIS</t>
  </si>
  <si>
    <t xml:space="preserve"> 00010776 </t>
  </si>
  <si>
    <t>LOCACAO DE CONTAINER 2,30  X  6,00 M, ALT. 2,50 M, PARA ESCRITORIO, SEM DIVISORIAS INTERNAS E SEM SANITARIO</t>
  </si>
  <si>
    <t xml:space="preserve"> 00010778 </t>
  </si>
  <si>
    <t>LOCACAO DE CONTAINER 2,30 X 6,00 M, ALT. 2,50 M,  PARA SANITARIO,  COM 4 BACIAS, 8 CHUVEIROS,1 LAVATORIO E 1 MICTORIO</t>
  </si>
  <si>
    <t>CHOR - CUSTOS HORÁRIOS DE MÁQUINAS E EQUIPAMENTOS</t>
  </si>
  <si>
    <t xml:space="preserve"> 89269 </t>
  </si>
  <si>
    <t>GUINDASTE HIDRÁULICO AUTOPROPELIDO, COM LANÇA TELESCÓPICA 28,80 M, CAPACIDADE MÁXIMA 30 T, POTÊNCIA 97 KW, TRAÇÃO 4 X 4 - IMPOSTOS E SEGUROS. AF_11/2014</t>
  </si>
  <si>
    <t xml:space="preserve"> 89267 </t>
  </si>
  <si>
    <t>GUINDASTE HIDRÁULICO AUTOPROPELIDO, COM LANÇA TELESCÓPICA 28,80 M, CAPACIDADE MÁXIMA 30 T, POTÊNCIA 97 KW, TRAÇÃO 4 X 4 - DEPRECIAÇÃO. AF_11/2014</t>
  </si>
  <si>
    <t xml:space="preserve"> 89268 </t>
  </si>
  <si>
    <t>GUINDASTE HIDRÁULICO AUTOPROPELIDO, COM LANÇA TELESCÓPICA 28,80 M, CAPACIDADE MÁXIMA 30 T, POTÊNCIA 97 KW, TRAÇÃO 4 X 4 - JUROS. AF_11/2014</t>
  </si>
  <si>
    <t xml:space="preserve"> 89271 </t>
  </si>
  <si>
    <t>GUINDASTE HIDRÁULICO AUTOPROPELIDO, COM LANÇA TELESCÓPICA 28,80 M, CAPACIDADE MÁXIMA 30 T, POTÊNCIA 97 KW, TRAÇÃO 4 X 4 - MATERIAIS NA OPERAÇÃO. AF_11/2014</t>
  </si>
  <si>
    <t xml:space="preserve"> 89270 </t>
  </si>
  <si>
    <t>GUINDASTE HIDRÁULICO AUTOPROPELIDO, COM LANÇA TELESCÓPICA 28,80 M, CAPACIDADE MÁXIMA 30 T, POTÊNCIA 97 KW, TRAÇÃO 4 X 4 - MANUTENÇÃO. AF_11/2014</t>
  </si>
  <si>
    <t xml:space="preserve"> 88296 </t>
  </si>
  <si>
    <t>OPERADOR DE GUINDASTE COM ENCARGOS COMPLEMENTARES</t>
  </si>
  <si>
    <t xml:space="preserve"> 100251 </t>
  </si>
  <si>
    <t>TRANSPORTE HORIZONTAL MANUAL, DE TUBO DE AÇO CARBONO LEVE OU MÉDIO, PRETO OU GALVANIZADO, COM DIÂMETRO MAIOR QUE 32 MM E MENOR OU IGUAL A 65 MM (UNIDADE: MXKM). AF_07/2019</t>
  </si>
  <si>
    <t>MXKM</t>
  </si>
  <si>
    <t xml:space="preserve"> 88316 </t>
  </si>
  <si>
    <t>SERVENTE COM ENCARGOS COMPLEMENTARES</t>
  </si>
  <si>
    <t xml:space="preserve"> 88278 </t>
  </si>
  <si>
    <t>MONTADOR DE ESTRUTURA METÁLICA COM ENCARGOS COMPLEMENTARES</t>
  </si>
  <si>
    <t>CANT - CANTEIRO DE OBRAS</t>
  </si>
  <si>
    <t xml:space="preserve"> 00010527 </t>
  </si>
  <si>
    <t>MXMES</t>
  </si>
  <si>
    <t>SERP - SERVIÇOS PRELIMINARES</t>
  </si>
  <si>
    <t xml:space="preserve"> 93288 </t>
  </si>
  <si>
    <t>GUINDASTE HIDRÁULICO AUTOPROPELIDO, COM LANÇA TELESCÓPICA 40 M, CAPACIDADE MÁXIMA 60 T, POTÊNCIA 260 KW - CHI DIURNO. AF_03/2016</t>
  </si>
  <si>
    <t xml:space="preserve"> 93287 </t>
  </si>
  <si>
    <t>GUINDASTE HIDRÁULICO AUTOPROPELIDO, COM LANÇA TELESCÓPICA 40 M, CAPACIDADE MÁXIMA 60 T, POTÊNCIA 260 KW - CHP DIURNO. AF_03/2016</t>
  </si>
  <si>
    <t xml:space="preserve"> 88323 </t>
  </si>
  <si>
    <t>TELHADISTA COM ENCARGOS COMPLEMENTARES</t>
  </si>
  <si>
    <t>INEL - INSTALAÇÃO ELÉTRICA/ELETRIFICAÇÃO E ILUMINAÇÃO EXTERNA</t>
  </si>
  <si>
    <t xml:space="preserve"> 88264 </t>
  </si>
  <si>
    <t>ELETRICISTA COM ENCARGOS COMPLEMENTARES</t>
  </si>
  <si>
    <t xml:space="preserve"> 88247 </t>
  </si>
  <si>
    <t>AUXILIAR DE ELETRICISTA COM ENCARGOS COMPLEMENTARES</t>
  </si>
  <si>
    <t>MOVT - MOVIMENTO DE TERRA</t>
  </si>
  <si>
    <t xml:space="preserve"> 5961 </t>
  </si>
  <si>
    <t>CAMINHÃO BASCULANTE 6 M3, PESO BRUTO TOTAL 16.000 KG, CARGA ÚTIL MÁXIMA 13.071 KG, DISTÂNCIA ENTRE EIXOS 4,80 M, POTÊNCIA 230 CV INCLUSIVE CAÇAMBA METÁLICA - CHI DIURNO. AF_06/2014</t>
  </si>
  <si>
    <t>TRAN - TRANSPORTES, CARGAS E DESCARGAS</t>
  </si>
  <si>
    <t xml:space="preserve"> 91386 </t>
  </si>
  <si>
    <t>CAMINHÃO BASCULANTE 10 M3, TRUCADO CABINE SIMPLES, PESO BRUTO TOTAL 23.000 KG, CARGA ÚTIL MÁXIMA 15.935 KG, DISTÂNCIA ENTRE EIXOS 4,80 M, POTÊNCIA 230 CV INCLUSIVE CAÇAMBA METÁLICA - CHP DIURNO. AF_06/2014</t>
  </si>
  <si>
    <t xml:space="preserve"> 91387 </t>
  </si>
  <si>
    <t>CAMINHÃO BASCULANTE 10 M3, TRUCADO CABINE SIMPLES, PESO BRUTO TOTAL 23.000 KG, CARGA ÚTIL MÁXIMA 15.935 KG, DISTÂNCIA ENTRE EIXOS 4,80 M, POTÊNCIA 230 CV INCLUSIVE CAÇAMBA METÁLICA - CHI DIURNO. AF_06/2014</t>
  </si>
  <si>
    <t xml:space="preserve"> 88309 </t>
  </si>
  <si>
    <t>PEDREIRO COM ENCARGOS COMPLEMENTARES</t>
  </si>
  <si>
    <t>PISO - PISOS</t>
  </si>
  <si>
    <t xml:space="preserve"> 87373 </t>
  </si>
  <si>
    <t>ARGAMASSA TRAÇO 1:4 (EM VOLUME DE CIMENTO E AREIA MÉDIA ÚMIDA) PARA CONTRAPISO, PREPARO MANUAL. AF_08/2019</t>
  </si>
  <si>
    <t xml:space="preserve"> 00007334 </t>
  </si>
  <si>
    <t>ADITIVO ADESIVO LIQUIDO PARA ARGAMASSAS DE REVESTIMENTOS CIMENTICIOS</t>
  </si>
  <si>
    <t>L</t>
  </si>
  <si>
    <t xml:space="preserve"> 00001379 </t>
  </si>
  <si>
    <t>CIMENTO PORTLAND COMPOSTO CP II-32</t>
  </si>
  <si>
    <t>IMPE - IMPERMEABILIZAÇÕES E PROTEÇÕES DIVERSAS</t>
  </si>
  <si>
    <t xml:space="preserve"> 88243 </t>
  </si>
  <si>
    <t>AJUDANTE ESPECIALIZADO COM ENCARGOS COMPLEMENTARES</t>
  </si>
  <si>
    <t xml:space="preserve"> 88270 </t>
  </si>
  <si>
    <t>IMPERMEABILIZADOR COM ENCARGOS COMPLEMENTARES</t>
  </si>
  <si>
    <t xml:space="preserve"> 00004226 </t>
  </si>
  <si>
    <t>GAS DE COZINHA - GLP</t>
  </si>
  <si>
    <t xml:space="preserve"> 00004014 </t>
  </si>
  <si>
    <t>MANTA ASFALTICA ELASTOMERICA EM POLIESTER 3 MM, TIPO III, CLASSE B, ACABAMENTO PP (NBR 9952)</t>
  </si>
  <si>
    <t xml:space="preserve"> 00000511 </t>
  </si>
  <si>
    <t>PRIMER PARA MANTA ASFALTICA A BASE DE ASFALTO MODIFICADO DILUIDO EM SOLVENTE, APLICACAO A FRIO</t>
  </si>
  <si>
    <t>Impermeabilização</t>
  </si>
  <si>
    <t xml:space="preserve"> 00011621 </t>
  </si>
  <si>
    <t>MANTA ASFALTICA ELASTOMERICA EM POLIESTER ALUMINIZADA 3 MM, TIPO III, CLASSE B (NBR 9952)</t>
  </si>
  <si>
    <t xml:space="preserve"> 87372 </t>
  </si>
  <si>
    <t>ARGAMASSA TRAÇO 1:3 (EM VOLUME DE CIMENTO E AREIA MÉDIA ÚMIDA) PARA CONTRAPISO, PREPARO MANUAL. AF_08/2019</t>
  </si>
  <si>
    <t xml:space="preserve"> 00038365 </t>
  </si>
  <si>
    <t>CAMADA SEPARADORA DE FILME DE POLIETILENO 20 A 25 MICRA</t>
  </si>
  <si>
    <t>COBE - COBERTURA</t>
  </si>
  <si>
    <t>CORTE E DOBRA DE AÇO CA-50, DIÂMETRO DE 10,0 MM, UTILIZADO EM ESTRUTURAS DIVERSAS, EXCETO LAJES. AF_12/2015</t>
  </si>
  <si>
    <t>FUES - FUNDAÇÕES E ESTRUTURAS</t>
  </si>
  <si>
    <t xml:space="preserve"> 88238 </t>
  </si>
  <si>
    <t>AJUDANTE DE ARMADOR COM ENCARGOS COMPLEMENTARES</t>
  </si>
  <si>
    <t xml:space="preserve"> 88245 </t>
  </si>
  <si>
    <t>ARMADOR COM ENCARGOS COMPLEMENTARES</t>
  </si>
  <si>
    <t xml:space="preserve"> 98746 </t>
  </si>
  <si>
    <t>SOLDA DE TOPO EM CHAPA/PERFIL/TUBO DE AÇO CHANFRADO, ESPESSURA=1/4''. AF_06/2018</t>
  </si>
  <si>
    <t xml:space="preserve"> 16.43.010 </t>
  </si>
  <si>
    <t>FDE</t>
  </si>
  <si>
    <t>FUROS EM CONCRETO COM D=3/8" E PROFUNDIDADE 5CM</t>
  </si>
  <si>
    <t xml:space="preserve"> 00000156 </t>
  </si>
  <si>
    <t>ADESIVO ESTRUTURAL A BASE DE RESINA EPOXI, BICOMPONENTE, FLUIDO</t>
  </si>
  <si>
    <t xml:space="preserve"> 00000034 </t>
  </si>
  <si>
    <t>ACO CA-50, 10,0 MM, VERGALHAO</t>
  </si>
  <si>
    <t>ASTU - ASSENTAMENTO DE TUBOS E PECAS</t>
  </si>
  <si>
    <t xml:space="preserve"> 88315 </t>
  </si>
  <si>
    <t>SERRALHEIRO COM ENCARGOS COMPLEMENTARES</t>
  </si>
  <si>
    <t xml:space="preserve"> 88251 </t>
  </si>
  <si>
    <t>AUXILIAR DE SERRALHEIRO COM ENCARGOS COMPLEMENTARES</t>
  </si>
  <si>
    <t xml:space="preserve"> 00040535 </t>
  </si>
  <si>
    <t>PERFIL "U" SIMPLES DE ACO GALVANIZADO DOBRADO 75 X *40* MM, E = 2,65 MM</t>
  </si>
  <si>
    <t>PINT - PINTURAS</t>
  </si>
  <si>
    <t xml:space="preserve"> 88310 </t>
  </si>
  <si>
    <t>PINTOR COM ENCARGOS COMPLEMENTARES</t>
  </si>
  <si>
    <t xml:space="preserve"> 00005318 </t>
  </si>
  <si>
    <t>SOLVENTE DILUENTE A BASE DE AGUARRAS</t>
  </si>
  <si>
    <t xml:space="preserve"> 00007307 </t>
  </si>
  <si>
    <t>FUNDO ANTICORROSIVO PARA METAIS FERROSOS (ZARCAO)</t>
  </si>
  <si>
    <t xml:space="preserve"> 00007288 </t>
  </si>
  <si>
    <t>TINTA ESMALTE SINTETICO PREMIUM FOSCO</t>
  </si>
  <si>
    <t xml:space="preserve"> 93282 </t>
  </si>
  <si>
    <t>GUINCHO ELÉTRICO DE COLUNA, CAPACIDADE 400 KG, COM MOTO FREIO, MOTOR TRIFÁSICO DE 1,25 CV - CHI DIURNO. AF_03/2016</t>
  </si>
  <si>
    <t xml:space="preserve"> 93281 </t>
  </si>
  <si>
    <t>GUINCHO ELÉTRICO DE COLUNA, CAPACIDADE 400 KG, COM MOTO FREIO, MOTOR TRIFÁSICO DE 1,25 CV - CHP DIURNO. AF_03/2016</t>
  </si>
  <si>
    <t xml:space="preserve"> 00011029 </t>
  </si>
  <si>
    <t>HASTE RETA PARA GANCHO DE FERRO GALVANIZADO, COM ROSCA 1/4 " X 30 CM PARA FIXACAO DE TELHA METALICA, INCLUI PORCA E ARRUELAS DE VEDACAO</t>
  </si>
  <si>
    <t>CJ</t>
  </si>
  <si>
    <t xml:space="preserve"> 00007243 </t>
  </si>
  <si>
    <t>TELHA TRAPEZOIDAL EM ACO ZINCADO, SEM PINTURA, ALTURA DE APROXIMADAMENTE 40 MM, ESPESSURA DE 0,50 MM E LARGURA UTIL DE 980 MM</t>
  </si>
  <si>
    <t xml:space="preserve"> 00007241 </t>
  </si>
  <si>
    <t>CUMEEIRA ALUMINIO ONDULADA, COMPRIMENTO = *1,12* M, E = 0,8 MM</t>
  </si>
  <si>
    <t xml:space="preserve"> 00005061 </t>
  </si>
  <si>
    <t>PREGO DE ACO POLIDO COM CABECA 18 X 27 (2 1/2 X 10)</t>
  </si>
  <si>
    <t xml:space="preserve"> 00005104 </t>
  </si>
  <si>
    <t>REBITE DE ALUMINIO VAZADO DE REPUXO, 3,2 X 8 MM (1KG = 1025 UNIDADES)</t>
  </si>
  <si>
    <t xml:space="preserve"> 00040873 </t>
  </si>
  <si>
    <t>RUFO INTERNO/EXTERNO DE CHAPA DE ACO GALVANIZADA NUM 24, CORTE 25 CM</t>
  </si>
  <si>
    <t xml:space="preserve"> 00000142 </t>
  </si>
  <si>
    <t>SELANTE ELASTICO MONOCOMPONENTE A BASE DE POLIURETANO (PU) PARA JUNTAS DIVERSAS</t>
  </si>
  <si>
    <t>310ML</t>
  </si>
  <si>
    <t xml:space="preserve"> 00013388 </t>
  </si>
  <si>
    <t>SOLDA EM BARRA DE ESTANHO-CHUMBO 50/50</t>
  </si>
  <si>
    <t>SERRALHERIA - GRUPO ESCOLAR</t>
  </si>
  <si>
    <t xml:space="preserve"> 65.78.90 </t>
  </si>
  <si>
    <t>CACHIMBO D= 1/2"</t>
  </si>
  <si>
    <t xml:space="preserve"> 60.17.15 </t>
  </si>
  <si>
    <t>CANTONEIRA FERRO GALVANIZADO DE ABAS IGUAIS, 1" X 1/8" (L X E) , 1,20KG/M</t>
  </si>
  <si>
    <t xml:space="preserve"> 00001323 </t>
  </si>
  <si>
    <t>CHAPA DE ACO FINA A QUENTE BITOLA MSG 18, E = 1,20 MM (9,60 KG/M2)</t>
  </si>
  <si>
    <t xml:space="preserve"> 99833 </t>
  </si>
  <si>
    <t>LAVADORA DE ALTA PRESSAO (LAVA-JATO) PARA AGUA FRIA, PRESSAO DE OPERACAO ENTRE 1400 E 1900 LIB/POL2, VAZAO MAXIMA ENTRE 400 E 700 L/H - CHP DIURNO. AF_04/2019</t>
  </si>
  <si>
    <t>Memória de Cálculo</t>
  </si>
  <si>
    <t xml:space="preserve"> 1,0</t>
  </si>
  <si>
    <t xml:space="preserve"> = Anotação de Responsabilidade Técnica do Eng Civil.</t>
  </si>
  <si>
    <t xml:space="preserve"> 88,0</t>
  </si>
  <si>
    <t xml:space="preserve"> = Considerando 2 horas por dia durante 2 meses, cada um com 22 dias úteis.</t>
  </si>
  <si>
    <t xml:space="preserve"> 2,0</t>
  </si>
  <si>
    <t xml:space="preserve"> = Considerando 2 meses de serviços.</t>
  </si>
  <si>
    <t xml:space="preserve"> 12,0</t>
  </si>
  <si>
    <t xml:space="preserve"> = Retirada de resíduos de limpeza e instalação.</t>
  </si>
  <si>
    <t xml:space="preserve"> 4,0</t>
  </si>
  <si>
    <t xml:space="preserve"> 17,0</t>
  </si>
  <si>
    <t xml:space="preserve"> = Considerando 8,10 m para o Bloco J1 e 8,15 para o Bloco H. Foi adotado 17 m visto que as peças de andaime são fornecidas em comprimentos inteiros de 1 m.</t>
  </si>
  <si>
    <t xml:space="preserve"> 1.948,55</t>
  </si>
  <si>
    <t xml:space="preserve"> = Considerando 902,44 m² para o Bloco H e 1046,11 m² para o Bloco J1.</t>
  </si>
  <si>
    <t xml:space="preserve"> 2.112,0</t>
  </si>
  <si>
    <t xml:space="preserve"> = Considerando a área total de cobertura dos Blocos (72x16 para o Bloco J1 e 60x16 para o Bloco H).</t>
  </si>
  <si>
    <t xml:space="preserve"> 680,0</t>
  </si>
  <si>
    <t xml:space="preserve"> = Considerando 320 metros para o Bloco H e 360 para o Bloco J1.</t>
  </si>
  <si>
    <t xml:space="preserve"> 38,16</t>
  </si>
  <si>
    <t xml:space="preserve"> = Considerando 17,24 m³ para o Bloco H e 20,92 m² para o Bloco J1.</t>
  </si>
  <si>
    <t xml:space="preserve"> 534,23</t>
  </si>
  <si>
    <t xml:space="preserve"> = Volume de resíduos a serem retirados multiplicado pela distância até a unidade de recebimento (14 km).</t>
  </si>
  <si>
    <t xml:space="preserve"> 492,54</t>
  </si>
  <si>
    <t xml:space="preserve"> = Área de argamassa a ser demolida conforme projeto (calhas, laje superior do reservatório, rufos de concreto e saída do alçapão).</t>
  </si>
  <si>
    <t xml:space="preserve"> = Área de argamassa a ser reconstruída conforme projeto (calhas, laje superior do reservatório, rufos de concreto e saída do alçapão).</t>
  </si>
  <si>
    <t xml:space="preserve"> 260,33</t>
  </si>
  <si>
    <t xml:space="preserve"> = Área de rufos de concreto, laje superior dos reservatórios e saída do alçapão.</t>
  </si>
  <si>
    <t xml:space="preserve"> 242,77</t>
  </si>
  <si>
    <t xml:space="preserve"> = Área de calhas.</t>
  </si>
  <si>
    <t xml:space="preserve"> 176,0</t>
  </si>
  <si>
    <t xml:space="preserve"> = Considerando um chumbador a cada 3 m (prevsitos 96 para o Bloco J1 e 80 para o Bloco H).</t>
  </si>
  <si>
    <t xml:space="preserve"> 332,53</t>
  </si>
  <si>
    <t xml:space="preserve"> = Conforme Projeto (sem os 10% de perdas).</t>
  </si>
  <si>
    <t xml:space="preserve"> 612,47</t>
  </si>
  <si>
    <t xml:space="preserve"> = Conforme Projeto (sem 10% de perdas).</t>
  </si>
  <si>
    <t xml:space="preserve"> 298,85</t>
  </si>
  <si>
    <t xml:space="preserve"> = Conforme projeto (novas terças, contraventamento e treliças existentes).</t>
  </si>
  <si>
    <t xml:space="preserve"> 597,7</t>
  </si>
  <si>
    <t xml:space="preserve"> = Conforme projeto (novas terças, contraventamento e treliças existentes). Considerando 2 demãos.</t>
  </si>
  <si>
    <t xml:space="preserve"> 127,07</t>
  </si>
  <si>
    <t xml:space="preserve"> = Conforme projeto.</t>
  </si>
  <si>
    <t xml:space="preserve"> 438,03</t>
  </si>
  <si>
    <t xml:space="preserve"> = Perímetro dos Blocos somado com elevações na cobertura.</t>
  </si>
  <si>
    <t xml:space="preserve"> = Conforme projeto (2 em cada Bloco).</t>
  </si>
  <si>
    <t>Curva ABC de Serviços</t>
  </si>
  <si>
    <t>Valor  Unit</t>
  </si>
  <si>
    <t>Peso Acumulado (%)</t>
  </si>
  <si>
    <t xml:space="preserve"> 114,51</t>
  </si>
  <si>
    <t xml:space="preserve"> 223.128,46</t>
  </si>
  <si>
    <t xml:space="preserve"> 49,53</t>
  </si>
  <si>
    <t xml:space="preserve"> 71,09</t>
  </si>
  <si>
    <t xml:space="preserve"> 31.139,55</t>
  </si>
  <si>
    <t xml:space="preserve"> 6,91</t>
  </si>
  <si>
    <t xml:space="preserve"> 56,44</t>
  </si>
  <si>
    <t xml:space="preserve"> 105,50</t>
  </si>
  <si>
    <t xml:space="preserve"> 27.464,81</t>
  </si>
  <si>
    <t xml:space="preserve"> 6,10</t>
  </si>
  <si>
    <t xml:space="preserve"> 62,53</t>
  </si>
  <si>
    <t xml:space="preserve"> 41,65</t>
  </si>
  <si>
    <t xml:space="preserve"> 25.509,37</t>
  </si>
  <si>
    <t xml:space="preserve"> 5,66</t>
  </si>
  <si>
    <t xml:space="preserve"> 68,20</t>
  </si>
  <si>
    <t xml:space="preserve"> 98,19</t>
  </si>
  <si>
    <t xml:space="preserve"> 23.837,58</t>
  </si>
  <si>
    <t xml:space="preserve"> 5,29</t>
  </si>
  <si>
    <t xml:space="preserve"> 73,49</t>
  </si>
  <si>
    <t xml:space="preserve"> 38,14</t>
  </si>
  <si>
    <t xml:space="preserve"> 18.785,47</t>
  </si>
  <si>
    <t xml:space="preserve"> 4,17</t>
  </si>
  <si>
    <t xml:space="preserve"> 77,66</t>
  </si>
  <si>
    <t xml:space="preserve"> 57,19</t>
  </si>
  <si>
    <t xml:space="preserve"> 14.888,27</t>
  </si>
  <si>
    <t xml:space="preserve"> 3,30</t>
  </si>
  <si>
    <t xml:space="preserve"> 80,96</t>
  </si>
  <si>
    <t xml:space="preserve"> 126,25</t>
  </si>
  <si>
    <t xml:space="preserve"> 11.110,00</t>
  </si>
  <si>
    <t xml:space="preserve"> 2,47</t>
  </si>
  <si>
    <t xml:space="preserve"> 83,43</t>
  </si>
  <si>
    <t xml:space="preserve"> 4,57</t>
  </si>
  <si>
    <t xml:space="preserve"> 8.904,87</t>
  </si>
  <si>
    <t xml:space="preserve"> 1,98</t>
  </si>
  <si>
    <t xml:space="preserve"> 85,40</t>
  </si>
  <si>
    <t xml:space="preserve"> 4.362,16</t>
  </si>
  <si>
    <t xml:space="preserve"> 8.724,32</t>
  </si>
  <si>
    <t xml:space="preserve"> 1,94</t>
  </si>
  <si>
    <t xml:space="preserve"> 87,34</t>
  </si>
  <si>
    <t xml:space="preserve"> 64,69</t>
  </si>
  <si>
    <t xml:space="preserve"> 8.220,15</t>
  </si>
  <si>
    <t xml:space="preserve"> 1,82</t>
  </si>
  <si>
    <t xml:space="preserve"> 89,17</t>
  </si>
  <si>
    <t xml:space="preserve"> 3,71</t>
  </si>
  <si>
    <t xml:space="preserve"> 7.835,52</t>
  </si>
  <si>
    <t xml:space="preserve"> 1,74</t>
  </si>
  <si>
    <t xml:space="preserve"> 90,90</t>
  </si>
  <si>
    <t xml:space="preserve"> 11,79</t>
  </si>
  <si>
    <t xml:space="preserve"> 7.046,88</t>
  </si>
  <si>
    <t xml:space="preserve"> 1,56</t>
  </si>
  <si>
    <t xml:space="preserve"> 92,47</t>
  </si>
  <si>
    <t xml:space="preserve"> 14,55</t>
  </si>
  <si>
    <t xml:space="preserve"> 4.838,31</t>
  </si>
  <si>
    <t xml:space="preserve"> 1,07</t>
  </si>
  <si>
    <t xml:space="preserve"> 93,54</t>
  </si>
  <si>
    <t xml:space="preserve"> 6,54</t>
  </si>
  <si>
    <t xml:space="preserve"> 4.447,20</t>
  </si>
  <si>
    <t xml:space="preserve"> 0,99</t>
  </si>
  <si>
    <t xml:space="preserve"> 94,53</t>
  </si>
  <si>
    <t xml:space="preserve"> 2,06</t>
  </si>
  <si>
    <t xml:space="preserve"> 4.350,72</t>
  </si>
  <si>
    <t xml:space="preserve"> 0,97</t>
  </si>
  <si>
    <t xml:space="preserve"> 95,50</t>
  </si>
  <si>
    <t xml:space="preserve"> 12,15</t>
  </si>
  <si>
    <t xml:space="preserve"> 3.631,02</t>
  </si>
  <si>
    <t xml:space="preserve"> 0,81</t>
  </si>
  <si>
    <t xml:space="preserve"> 96,30</t>
  </si>
  <si>
    <t xml:space="preserve"> 16,94</t>
  </si>
  <si>
    <t xml:space="preserve"> 2.981,44</t>
  </si>
  <si>
    <t xml:space="preserve"> 0,66</t>
  </si>
  <si>
    <t xml:space="preserve"> 96,96</t>
  </si>
  <si>
    <t xml:space="preserve"> 1.436,16</t>
  </si>
  <si>
    <t xml:space="preserve"> 2.872,32</t>
  </si>
  <si>
    <t xml:space="preserve"> 0,64</t>
  </si>
  <si>
    <t xml:space="preserve"> 97,60</t>
  </si>
  <si>
    <t xml:space="preserve"> 218,07</t>
  </si>
  <si>
    <t xml:space="preserve"> 2.616,84</t>
  </si>
  <si>
    <t xml:space="preserve"> 0,58</t>
  </si>
  <si>
    <t xml:space="preserve"> 98,18</t>
  </si>
  <si>
    <t xml:space="preserve"> 897,59</t>
  </si>
  <si>
    <t xml:space="preserve"> 1.795,18</t>
  </si>
  <si>
    <t xml:space="preserve"> 0,40</t>
  </si>
  <si>
    <t xml:space="preserve"> 98,58</t>
  </si>
  <si>
    <t xml:space="preserve"> 438,69</t>
  </si>
  <si>
    <t xml:space="preserve"> 1.754,76</t>
  </si>
  <si>
    <t xml:space="preserve"> 0,39</t>
  </si>
  <si>
    <t xml:space="preserve"> 98,97</t>
  </si>
  <si>
    <t xml:space="preserve"> 3,50</t>
  </si>
  <si>
    <t xml:space="preserve"> 1.723,89</t>
  </si>
  <si>
    <t xml:space="preserve"> 0,38</t>
  </si>
  <si>
    <t xml:space="preserve"> 99,35</t>
  </si>
  <si>
    <t xml:space="preserve"> 29,64</t>
  </si>
  <si>
    <t xml:space="preserve"> 1.131,06</t>
  </si>
  <si>
    <t xml:space="preserve"> 0,25</t>
  </si>
  <si>
    <t xml:space="preserve"> 99,60</t>
  </si>
  <si>
    <t xml:space="preserve"> 0,80</t>
  </si>
  <si>
    <t xml:space="preserve"> 427,38</t>
  </si>
  <si>
    <t xml:space="preserve"> 0,09</t>
  </si>
  <si>
    <t xml:space="preserve"> 99,70</t>
  </si>
  <si>
    <t xml:space="preserve"> 96,58</t>
  </si>
  <si>
    <t xml:space="preserve"> 386,32</t>
  </si>
  <si>
    <t xml:space="preserve"> 99,78</t>
  </si>
  <si>
    <t xml:space="preserve"> 21,77</t>
  </si>
  <si>
    <t xml:space="preserve"> 370,09</t>
  </si>
  <si>
    <t xml:space="preserve"> 0,08</t>
  </si>
  <si>
    <t xml:space="preserve"> 99,87</t>
  </si>
  <si>
    <t xml:space="preserve"> 19,34</t>
  </si>
  <si>
    <t xml:space="preserve"> 328,78</t>
  </si>
  <si>
    <t xml:space="preserve"> 0,07</t>
  </si>
  <si>
    <t xml:space="preserve"> 99,94</t>
  </si>
  <si>
    <t xml:space="preserve"> 273,93</t>
  </si>
  <si>
    <t xml:space="preserve"> 0,06</t>
  </si>
  <si>
    <t xml:space="preserve"> 100,00</t>
  </si>
  <si>
    <t>Curva ABC de Insumos</t>
  </si>
  <si>
    <t>Quantidade</t>
  </si>
  <si>
    <t>Valor  Unitário</t>
  </si>
  <si>
    <t>Peso</t>
  </si>
  <si>
    <t>Valor Acumulado</t>
  </si>
  <si>
    <t>Peso Acumulado</t>
  </si>
  <si>
    <t>Operativa</t>
  </si>
  <si>
    <t>Improdutiva</t>
  </si>
  <si>
    <t>Geral</t>
  </si>
  <si>
    <t xml:space="preserve"> 2.272,0093000</t>
  </si>
  <si>
    <t/>
  </si>
  <si>
    <t xml:space="preserve"> 83,06</t>
  </si>
  <si>
    <t xml:space="preserve"> 188.713,09</t>
  </si>
  <si>
    <t xml:space="preserve"> 41,89%</t>
  </si>
  <si>
    <t xml:space="preserve"> 8.086,4825000</t>
  </si>
  <si>
    <t xml:space="preserve"> 3,07</t>
  </si>
  <si>
    <t xml:space="preserve"> 24.825,50</t>
  </si>
  <si>
    <t xml:space="preserve"> 5,51%</t>
  </si>
  <si>
    <t xml:space="preserve"> 47,40%</t>
  </si>
  <si>
    <t xml:space="preserve"> 00006111 </t>
  </si>
  <si>
    <t>SERVENTE DE OBRAS</t>
  </si>
  <si>
    <t xml:space="preserve"> 1.549,2801756</t>
  </si>
  <si>
    <t xml:space="preserve"> 14,10</t>
  </si>
  <si>
    <t xml:space="preserve"> 21.844,85</t>
  </si>
  <si>
    <t xml:space="preserve"> 4,85%</t>
  </si>
  <si>
    <t xml:space="preserve"> 52,25%</t>
  </si>
  <si>
    <t xml:space="preserve"> 1.555,6738000</t>
  </si>
  <si>
    <t xml:space="preserve"> 13,41</t>
  </si>
  <si>
    <t xml:space="preserve"> 20.861,59</t>
  </si>
  <si>
    <t xml:space="preserve"> 4,63%</t>
  </si>
  <si>
    <t xml:space="preserve"> 56,88%</t>
  </si>
  <si>
    <t xml:space="preserve"> 459,9315000</t>
  </si>
  <si>
    <t xml:space="preserve"> 42,12</t>
  </si>
  <si>
    <t xml:space="preserve"> 19.372,31</t>
  </si>
  <si>
    <t xml:space="preserve"> 4,30%</t>
  </si>
  <si>
    <t xml:space="preserve"> 61,18%</t>
  </si>
  <si>
    <t xml:space="preserve"> 292,8712500</t>
  </si>
  <si>
    <t xml:space="preserve"> 51,23</t>
  </si>
  <si>
    <t xml:space="preserve"> 15.003,79</t>
  </si>
  <si>
    <t xml:space="preserve"> 3,33%</t>
  </si>
  <si>
    <t xml:space="preserve"> 64,51%</t>
  </si>
  <si>
    <t xml:space="preserve"> 279,1855000</t>
  </si>
  <si>
    <t xml:space="preserve"> 49,52</t>
  </si>
  <si>
    <t xml:space="preserve"> 13.825,27</t>
  </si>
  <si>
    <t xml:space="preserve"> 3,07%</t>
  </si>
  <si>
    <t xml:space="preserve"> 67,58%</t>
  </si>
  <si>
    <t xml:space="preserve"> 00037370 </t>
  </si>
  <si>
    <t>ALIMENTACAO - HORISTA (COLETADO CAIXA)</t>
  </si>
  <si>
    <t xml:space="preserve"> 3.234,4149133</t>
  </si>
  <si>
    <t xml:space="preserve"> 3,45</t>
  </si>
  <si>
    <t xml:space="preserve"> 11.158,73</t>
  </si>
  <si>
    <t xml:space="preserve"> 2,48%</t>
  </si>
  <si>
    <t xml:space="preserve"> 70,05%</t>
  </si>
  <si>
    <t xml:space="preserve"> 89,0560000</t>
  </si>
  <si>
    <t xml:space="preserve"> 122,92</t>
  </si>
  <si>
    <t xml:space="preserve"> 10.946,76</t>
  </si>
  <si>
    <t xml:space="preserve"> 2,43%</t>
  </si>
  <si>
    <t xml:space="preserve"> 72,48%</t>
  </si>
  <si>
    <t xml:space="preserve"> 00012873 </t>
  </si>
  <si>
    <t>IMPERMEABILIZADOR</t>
  </si>
  <si>
    <t xml:space="preserve"> 485,1421473</t>
  </si>
  <si>
    <t xml:space="preserve"> 21,60</t>
  </si>
  <si>
    <t xml:space="preserve"> 10.479,07</t>
  </si>
  <si>
    <t xml:space="preserve"> 2,33%</t>
  </si>
  <si>
    <t xml:space="preserve"> 74,81%</t>
  </si>
  <si>
    <t xml:space="preserve"> 12.322,3122937</t>
  </si>
  <si>
    <t xml:space="preserve"> 0,76</t>
  </si>
  <si>
    <t xml:space="preserve"> 9.364,96</t>
  </si>
  <si>
    <t xml:space="preserve"> 2,08%</t>
  </si>
  <si>
    <t xml:space="preserve"> 76,89%</t>
  </si>
  <si>
    <t xml:space="preserve"> 2,0262000</t>
  </si>
  <si>
    <t xml:space="preserve"> 3.845,36</t>
  </si>
  <si>
    <t xml:space="preserve"> 7.791,47</t>
  </si>
  <si>
    <t xml:space="preserve"> 1,73%</t>
  </si>
  <si>
    <t xml:space="preserve"> 78,62%</t>
  </si>
  <si>
    <t xml:space="preserve"> 104,8327500</t>
  </si>
  <si>
    <t xml:space="preserve"> 70,83</t>
  </si>
  <si>
    <t xml:space="preserve"> 7.425,30</t>
  </si>
  <si>
    <t xml:space="preserve"> 1,65%</t>
  </si>
  <si>
    <t xml:space="preserve"> 80,26%</t>
  </si>
  <si>
    <t xml:space="preserve"> 00012869 </t>
  </si>
  <si>
    <t>TELHADOR</t>
  </si>
  <si>
    <t xml:space="preserve"> 346,9608905</t>
  </si>
  <si>
    <t xml:space="preserve"> 21,32</t>
  </si>
  <si>
    <t xml:space="preserve"> 7.397,21</t>
  </si>
  <si>
    <t xml:space="preserve"> 1,64%</t>
  </si>
  <si>
    <t xml:space="preserve"> 81,91%</t>
  </si>
  <si>
    <t xml:space="preserve"> 00004750 </t>
  </si>
  <si>
    <t>PEDREIRO</t>
  </si>
  <si>
    <t xml:space="preserve"> 300,4625968</t>
  </si>
  <si>
    <t xml:space="preserve"> 6.489,99</t>
  </si>
  <si>
    <t xml:space="preserve"> 1,44%</t>
  </si>
  <si>
    <t xml:space="preserve"> 83,35%</t>
  </si>
  <si>
    <t xml:space="preserve"> 00000370 </t>
  </si>
  <si>
    <t>AREIA MEDIA - POSTO JAZIDA/FORNECEDOR (RETIRADO NA JAZIDA, SEM TRANSPORTE)</t>
  </si>
  <si>
    <t xml:space="preserve"> 32,0022365</t>
  </si>
  <si>
    <t xml:space="preserve"> 181,41</t>
  </si>
  <si>
    <t xml:space="preserve"> 5.805,53</t>
  </si>
  <si>
    <t xml:space="preserve"> 1,29%</t>
  </si>
  <si>
    <t xml:space="preserve"> 84,64%</t>
  </si>
  <si>
    <t xml:space="preserve"> 00037371 </t>
  </si>
  <si>
    <t>TRANSPORTE - HORISTA (COLETADO CAIXA)</t>
  </si>
  <si>
    <t>Serviços</t>
  </si>
  <si>
    <t xml:space="preserve"> 1,64</t>
  </si>
  <si>
    <t xml:space="preserve"> 5.304,44</t>
  </si>
  <si>
    <t xml:space="preserve"> 1,18%</t>
  </si>
  <si>
    <t xml:space="preserve"> 85,81%</t>
  </si>
  <si>
    <t xml:space="preserve"> 116,2526500</t>
  </si>
  <si>
    <t xml:space="preserve"> 44,81</t>
  </si>
  <si>
    <t xml:space="preserve"> 5.209,28</t>
  </si>
  <si>
    <t xml:space="preserve"> 1,16%</t>
  </si>
  <si>
    <t xml:space="preserve"> 86,97%</t>
  </si>
  <si>
    <t xml:space="preserve"> 257,2109500</t>
  </si>
  <si>
    <t xml:space="preserve"> 19,86</t>
  </si>
  <si>
    <t xml:space="preserve"> 5.108,21</t>
  </si>
  <si>
    <t xml:space="preserve"> 1,13%</t>
  </si>
  <si>
    <t xml:space="preserve"> 88,10%</t>
  </si>
  <si>
    <t xml:space="preserve"> 380,0484600</t>
  </si>
  <si>
    <t xml:space="preserve"> 12,75</t>
  </si>
  <si>
    <t xml:space="preserve"> 4.845,62</t>
  </si>
  <si>
    <t xml:space="preserve"> 1,08%</t>
  </si>
  <si>
    <t xml:space="preserve"> 89,18%</t>
  </si>
  <si>
    <t xml:space="preserve"> 86,7299400</t>
  </si>
  <si>
    <t xml:space="preserve"> 46,34</t>
  </si>
  <si>
    <t xml:space="preserve"> 4.019,07</t>
  </si>
  <si>
    <t xml:space="preserve"> 0,89%</t>
  </si>
  <si>
    <t xml:space="preserve"> 90,07%</t>
  </si>
  <si>
    <t xml:space="preserve"> 19,7113500</t>
  </si>
  <si>
    <t xml:space="preserve"> 192,74</t>
  </si>
  <si>
    <t xml:space="preserve"> 3.799,17</t>
  </si>
  <si>
    <t xml:space="preserve"> 0,84%</t>
  </si>
  <si>
    <t xml:space="preserve"> 90,91%</t>
  </si>
  <si>
    <t xml:space="preserve"> 3.322,4149133</t>
  </si>
  <si>
    <t xml:space="preserve"> 0,98</t>
  </si>
  <si>
    <t xml:space="preserve"> 3.255,97</t>
  </si>
  <si>
    <t xml:space="preserve"> 0,72%</t>
  </si>
  <si>
    <t xml:space="preserve"> 91,64%</t>
  </si>
  <si>
    <t xml:space="preserve"> 2,0000000</t>
  </si>
  <si>
    <t xml:space="preserve"> 0,64%</t>
  </si>
  <si>
    <t xml:space="preserve"> 92,27%</t>
  </si>
  <si>
    <t xml:space="preserve"> 57,0205800</t>
  </si>
  <si>
    <t xml:space="preserve"> 47,67</t>
  </si>
  <si>
    <t xml:space="preserve"> 2.718,17</t>
  </si>
  <si>
    <t xml:space="preserve"> 0,60%</t>
  </si>
  <si>
    <t xml:space="preserve"> 92,88%</t>
  </si>
  <si>
    <t xml:space="preserve"> 00043491 </t>
  </si>
  <si>
    <t>EPI - FAMILIA SERVENTE - HORISTA (ENCARGOS COMPLEMENTARES - COLETADO CAIXA)</t>
  </si>
  <si>
    <t xml:space="preserve"> 1.619,6783455</t>
  </si>
  <si>
    <t xml:space="preserve"> 1,39</t>
  </si>
  <si>
    <t xml:space="preserve"> 2.251,35</t>
  </si>
  <si>
    <t xml:space="preserve"> 0,50%</t>
  </si>
  <si>
    <t xml:space="preserve"> 93,38%</t>
  </si>
  <si>
    <t xml:space="preserve"> 00044475 </t>
  </si>
  <si>
    <t>GUINDASTE HIDRAULICO AUTOPROPELIDO, COM LANCA TELESCOPICA 28,80 M, CAPACIDADE MAXIMA 30 T, POTENCIA 97 KW, TRACAO  4 X 4</t>
  </si>
  <si>
    <t xml:space="preserve"> 0,0016180</t>
  </si>
  <si>
    <t xml:space="preserve"> 1.378.589,56</t>
  </si>
  <si>
    <t xml:space="preserve"> 2.230,56</t>
  </si>
  <si>
    <t xml:space="preserve"> 93,87%</t>
  </si>
  <si>
    <t xml:space="preserve"> 00002436 </t>
  </si>
  <si>
    <t>ELETRICISTA</t>
  </si>
  <si>
    <t xml:space="preserve"> 84,0643200</t>
  </si>
  <si>
    <t xml:space="preserve"> 1.815,79</t>
  </si>
  <si>
    <t xml:space="preserve"> 0,40%</t>
  </si>
  <si>
    <t xml:space="preserve"> 94,28%</t>
  </si>
  <si>
    <t xml:space="preserve"> 94,67%</t>
  </si>
  <si>
    <t xml:space="preserve"> 00006110 </t>
  </si>
  <si>
    <t>SERRALHEIRO</t>
  </si>
  <si>
    <t xml:space="preserve"> 77,5693618</t>
  </si>
  <si>
    <t xml:space="preserve"> 1.675,50</t>
  </si>
  <si>
    <t xml:space="preserve"> 0,37%</t>
  </si>
  <si>
    <t xml:space="preserve"> 95,05%</t>
  </si>
  <si>
    <t xml:space="preserve"> 00000242 </t>
  </si>
  <si>
    <t>AJUDANTE ESPECIALIZADO</t>
  </si>
  <si>
    <t xml:space="preserve"> 97,5031949</t>
  </si>
  <si>
    <t xml:space="preserve"> 15,47</t>
  </si>
  <si>
    <t xml:space="preserve"> 1.508,37</t>
  </si>
  <si>
    <t xml:space="preserve"> 0,33%</t>
  </si>
  <si>
    <t xml:space="preserve"> 95,38%</t>
  </si>
  <si>
    <t xml:space="preserve"> 103,4334000</t>
  </si>
  <si>
    <t xml:space="preserve"> 13,61</t>
  </si>
  <si>
    <t xml:space="preserve"> 1.407,73</t>
  </si>
  <si>
    <t xml:space="preserve"> 0,31%</t>
  </si>
  <si>
    <t xml:space="preserve"> 95,69%</t>
  </si>
  <si>
    <t xml:space="preserve"> 00000247 </t>
  </si>
  <si>
    <t>AJUDANTE DE ELETRICISTA</t>
  </si>
  <si>
    <t xml:space="preserve"> 15,17</t>
  </si>
  <si>
    <t xml:space="preserve"> 1.275,26</t>
  </si>
  <si>
    <t xml:space="preserve"> 0,28%</t>
  </si>
  <si>
    <t xml:space="preserve"> 95,98%</t>
  </si>
  <si>
    <t xml:space="preserve"> 00004783 </t>
  </si>
  <si>
    <t>PINTOR</t>
  </si>
  <si>
    <t xml:space="preserve"> 57,6140961</t>
  </si>
  <si>
    <t xml:space="preserve"> 1.244,46</t>
  </si>
  <si>
    <t xml:space="preserve"> 96,25%</t>
  </si>
  <si>
    <t xml:space="preserve"> 00043489 </t>
  </si>
  <si>
    <t>EPI - FAMILIA PEDREIRO - HORISTA (ENCARGOS COMPLEMENTARES - COLETADO CAIXA)</t>
  </si>
  <si>
    <t xml:space="preserve"> 932,9109458</t>
  </si>
  <si>
    <t xml:space="preserve"> 1,32</t>
  </si>
  <si>
    <t xml:space="preserve"> 1.231,44</t>
  </si>
  <si>
    <t xml:space="preserve"> 0,27%</t>
  </si>
  <si>
    <t xml:space="preserve"> 96,53%</t>
  </si>
  <si>
    <t xml:space="preserve"> 00006160 </t>
  </si>
  <si>
    <t>SOLDADOR</t>
  </si>
  <si>
    <t xml:space="preserve"> 56,6471202</t>
  </si>
  <si>
    <t xml:space="preserve"> 1.223,58</t>
  </si>
  <si>
    <t xml:space="preserve"> 96,80%</t>
  </si>
  <si>
    <t xml:space="preserve"> 00044474 </t>
  </si>
  <si>
    <t>GUINDASTE HIDRAULICO AUTOPROPELIDO, COM LANCA TELESCOPICA 40 M, CAPACIDADE MAXIMA 60 T, POTENCIA 260 KW, TRACAO  6 X 6</t>
  </si>
  <si>
    <t xml:space="preserve"> 0,0004566</t>
  </si>
  <si>
    <t xml:space="preserve"> 2.651.133,77</t>
  </si>
  <si>
    <t xml:space="preserve"> 1.210,51</t>
  </si>
  <si>
    <t xml:space="preserve"> 97,07%</t>
  </si>
  <si>
    <t xml:space="preserve"> 00043467 </t>
  </si>
  <si>
    <t>FERRAMENTAS - FAMILIA SERVENTE - HORISTA (ENCARGOS COMPLEMENTARES - COLETADO CAIXA)</t>
  </si>
  <si>
    <t xml:space="preserve"> 0,68</t>
  </si>
  <si>
    <t xml:space="preserve"> 1.101,38</t>
  </si>
  <si>
    <t xml:space="preserve"> 0,24%</t>
  </si>
  <si>
    <t xml:space="preserve"> 97,31%</t>
  </si>
  <si>
    <t xml:space="preserve"> 52,0895550</t>
  </si>
  <si>
    <t xml:space="preserve"> 18,66</t>
  </si>
  <si>
    <t xml:space="preserve"> 971,99</t>
  </si>
  <si>
    <t xml:space="preserve"> 0,22%</t>
  </si>
  <si>
    <t xml:space="preserve"> 97,53%</t>
  </si>
  <si>
    <t xml:space="preserve"> 00000252 </t>
  </si>
  <si>
    <t>AJUDANTE DE SERRALHEIRO</t>
  </si>
  <si>
    <t xml:space="preserve"> 61,8227218</t>
  </si>
  <si>
    <t xml:space="preserve"> 956,40</t>
  </si>
  <si>
    <t xml:space="preserve"> 0,21%</t>
  </si>
  <si>
    <t xml:space="preserve"> 97,74%</t>
  </si>
  <si>
    <t xml:space="preserve"> 00010998 </t>
  </si>
  <si>
    <t>ELETRODO REVESTIDO AWS - E-6010, DIAMETRO IGUAL A 4,00 MM</t>
  </si>
  <si>
    <t xml:space="preserve"> 21,2247190</t>
  </si>
  <si>
    <t xml:space="preserve"> 41,52</t>
  </si>
  <si>
    <t xml:space="preserve"> 881,25</t>
  </si>
  <si>
    <t xml:space="preserve"> 0,20%</t>
  </si>
  <si>
    <t xml:space="preserve"> 97,93%</t>
  </si>
  <si>
    <t xml:space="preserve"> 00043465 </t>
  </si>
  <si>
    <t>FERRAMENTAS - FAMILIA PEDREIRO - HORISTA (ENCARGOS COMPLEMENTARES - COLETADO CAIXA)</t>
  </si>
  <si>
    <t xml:space="preserve"> 0,89</t>
  </si>
  <si>
    <t xml:space="preserve"> 830,29</t>
  </si>
  <si>
    <t xml:space="preserve"> 0,18%</t>
  </si>
  <si>
    <t xml:space="preserve"> 98,12%</t>
  </si>
  <si>
    <t xml:space="preserve"> 46,4640000</t>
  </si>
  <si>
    <t xml:space="preserve"> 16,05</t>
  </si>
  <si>
    <t xml:space="preserve"> 745,75</t>
  </si>
  <si>
    <t xml:space="preserve"> 0,17%</t>
  </si>
  <si>
    <t xml:space="preserve"> 98,28%</t>
  </si>
  <si>
    <t xml:space="preserve"> 67,6858000</t>
  </si>
  <si>
    <t xml:space="preserve"> 9,09</t>
  </si>
  <si>
    <t xml:space="preserve"> 615,26</t>
  </si>
  <si>
    <t xml:space="preserve"> 0,14%</t>
  </si>
  <si>
    <t xml:space="preserve"> 98,42%</t>
  </si>
  <si>
    <t xml:space="preserve"> 00004221 </t>
  </si>
  <si>
    <t>OLEO DIESEL COMBUSTIVEL COMUM</t>
  </si>
  <si>
    <t xml:space="preserve"> 88,0468959</t>
  </si>
  <si>
    <t xml:space="preserve"> 6,77</t>
  </si>
  <si>
    <t xml:space="preserve"> 596,08</t>
  </si>
  <si>
    <t xml:space="preserve"> 0,13%</t>
  </si>
  <si>
    <t xml:space="preserve"> 98,55%</t>
  </si>
  <si>
    <t xml:space="preserve"> 270,7432000</t>
  </si>
  <si>
    <t xml:space="preserve"> 536,07</t>
  </si>
  <si>
    <t xml:space="preserve"> 0,12%</t>
  </si>
  <si>
    <t xml:space="preserve"> 98,67%</t>
  </si>
  <si>
    <t xml:space="preserve"> 00043483 </t>
  </si>
  <si>
    <t>EPI - FAMILIA CARPINTEIRO DE FORMAS - HORISTA (ENCARGOS COMPLEMENTARES - COLETADO CAIXA)</t>
  </si>
  <si>
    <t xml:space="preserve"> 343,7298300</t>
  </si>
  <si>
    <t xml:space="preserve"> 1,52</t>
  </si>
  <si>
    <t xml:space="preserve"> 522,47</t>
  </si>
  <si>
    <t xml:space="preserve"> 98,79%</t>
  </si>
  <si>
    <t xml:space="preserve"> 245,44</t>
  </si>
  <si>
    <t xml:space="preserve"> 490,88</t>
  </si>
  <si>
    <t xml:space="preserve"> 0,11%</t>
  </si>
  <si>
    <t xml:space="preserve"> 98,90%</t>
  </si>
  <si>
    <t xml:space="preserve"> 35,3568000</t>
  </si>
  <si>
    <t xml:space="preserve"> 11,02</t>
  </si>
  <si>
    <t xml:space="preserve"> 389,63</t>
  </si>
  <si>
    <t xml:space="preserve"> 0,09%</t>
  </si>
  <si>
    <t xml:space="preserve"> 98,98%</t>
  </si>
  <si>
    <t xml:space="preserve"> 00004254 </t>
  </si>
  <si>
    <t>OPERADOR DE GUINDASTE</t>
  </si>
  <si>
    <t xml:space="preserve"> 23,5183231</t>
  </si>
  <si>
    <t xml:space="preserve"> 16,39</t>
  </si>
  <si>
    <t xml:space="preserve"> 385,47</t>
  </si>
  <si>
    <t xml:space="preserve"> 99,07%</t>
  </si>
  <si>
    <t xml:space="preserve"> 17,0000000</t>
  </si>
  <si>
    <t xml:space="preserve"> 0,08%</t>
  </si>
  <si>
    <t xml:space="preserve"> 99,15%</t>
  </si>
  <si>
    <t xml:space="preserve"> 184,25</t>
  </si>
  <si>
    <t xml:space="preserve"> 368,50</t>
  </si>
  <si>
    <t xml:space="preserve"> 99,23%</t>
  </si>
  <si>
    <t xml:space="preserve"> 00004253 </t>
  </si>
  <si>
    <t>OPERADOR DE GUINCHO OU GUINCHEIRO</t>
  </si>
  <si>
    <t xml:space="preserve"> 18,3252821</t>
  </si>
  <si>
    <t xml:space="preserve"> 300,35</t>
  </si>
  <si>
    <t xml:space="preserve"> 0,07%</t>
  </si>
  <si>
    <t xml:space="preserve"> 99,30%</t>
  </si>
  <si>
    <t xml:space="preserve"> 00000378 </t>
  </si>
  <si>
    <t>ARMADOR</t>
  </si>
  <si>
    <t xml:space="preserve"> 13,2027754</t>
  </si>
  <si>
    <t xml:space="preserve"> 285,18</t>
  </si>
  <si>
    <t xml:space="preserve"> 0,06%</t>
  </si>
  <si>
    <t xml:space="preserve"> 99,36%</t>
  </si>
  <si>
    <t xml:space="preserve"> 1,0000000</t>
  </si>
  <si>
    <t xml:space="preserve"> 99,42%</t>
  </si>
  <si>
    <t xml:space="preserve"> 00037760 </t>
  </si>
  <si>
    <t>CAMINHAO TOCO, PESO BRUTO TOTAL 16000 KG, CARGA UTIL MAXIMA 13071 KG, DISTANCIA ENTRE EIXOS 4,80 M, POTENCIA 230 CV (INCLUI CABINE E CHASSI, NAO INCLUI CARROCERIA)</t>
  </si>
  <si>
    <t xml:space="preserve"> 0,0004494</t>
  </si>
  <si>
    <t xml:space="preserve"> 565.796,21</t>
  </si>
  <si>
    <t xml:space="preserve"> 254,27</t>
  </si>
  <si>
    <t xml:space="preserve"> 99,48%</t>
  </si>
  <si>
    <t xml:space="preserve"> 232,57</t>
  </si>
  <si>
    <t xml:space="preserve"> 0,05%</t>
  </si>
  <si>
    <t xml:space="preserve"> 99,53%</t>
  </si>
  <si>
    <t xml:space="preserve"> 00043484 </t>
  </si>
  <si>
    <t>EPI - FAMILIA ELETRICISTA - HORISTA (ENCARGOS COMPLEMENTARES - COLETADO CAIXA)</t>
  </si>
  <si>
    <t xml:space="preserve"> 163,2000000</t>
  </si>
  <si>
    <t xml:space="preserve"> 1,29</t>
  </si>
  <si>
    <t xml:space="preserve"> 210,53</t>
  </si>
  <si>
    <t xml:space="preserve"> 99,58%</t>
  </si>
  <si>
    <t xml:space="preserve"> 00020020 </t>
  </si>
  <si>
    <t>MOTORISTA DE CAMINHAO-BASCULANTE</t>
  </si>
  <si>
    <t xml:space="preserve"> 12,1002896</t>
  </si>
  <si>
    <t xml:space="preserve"> 16,74</t>
  </si>
  <si>
    <t xml:space="preserve"> 202,56</t>
  </si>
  <si>
    <t xml:space="preserve"> 0,04%</t>
  </si>
  <si>
    <t xml:space="preserve"> 99,62%</t>
  </si>
  <si>
    <t xml:space="preserve"> 00043459 </t>
  </si>
  <si>
    <t>FERRAMENTAS - FAMILIA CARPINTEIRO DE FORMAS - HORISTA (ENCARGOS COMPLEMENTARES - COLETADO CAIXA)</t>
  </si>
  <si>
    <t xml:space="preserve"> 0,54</t>
  </si>
  <si>
    <t xml:space="preserve"> 185,61</t>
  </si>
  <si>
    <t xml:space="preserve"> 99,66%</t>
  </si>
  <si>
    <t xml:space="preserve"> 00002705 </t>
  </si>
  <si>
    <t>ENERGIA ELETRICA ATE 2000 KWH INDUSTRIAL, SEM DEMANDA</t>
  </si>
  <si>
    <t>KW/H</t>
  </si>
  <si>
    <t xml:space="preserve"> 161,1021290</t>
  </si>
  <si>
    <t xml:space="preserve"> 157,88</t>
  </si>
  <si>
    <t xml:space="preserve"> 99,70%</t>
  </si>
  <si>
    <t xml:space="preserve"> 00043460 </t>
  </si>
  <si>
    <t>FERRAMENTAS - FAMILIA ELETRICISTA - HORISTA (ENCARGOS COMPLEMENTARES - COLETADO CAIXA)</t>
  </si>
  <si>
    <t xml:space="preserve"> 0,94</t>
  </si>
  <si>
    <t xml:space="preserve"> 153,41</t>
  </si>
  <si>
    <t xml:space="preserve"> 0,03%</t>
  </si>
  <si>
    <t xml:space="preserve"> 99,73%</t>
  </si>
  <si>
    <t xml:space="preserve"> 00037747 </t>
  </si>
  <si>
    <t>CAMINHAO TRUCADO, PESO BRUTO TOTAL 23000 KG, CARGA UTIL MAXIMA 15935 KG, DISTANCIA ENTRE EIXOS 4,80 M, POTENCIA 230 CV (INCLUI CABINE E CHASSI, NAO INCLUI CARROCERIA)</t>
  </si>
  <si>
    <t xml:space="preserve"> 0,0002315</t>
  </si>
  <si>
    <t xml:space="preserve"> 625.730,96</t>
  </si>
  <si>
    <t xml:space="preserve"> 144,86</t>
  </si>
  <si>
    <t xml:space="preserve"> 99,77%</t>
  </si>
  <si>
    <t xml:space="preserve"> 00006114 </t>
  </si>
  <si>
    <t>AJUDANTE DE ARMADOR</t>
  </si>
  <si>
    <t xml:space="preserve"> 9,5048080</t>
  </si>
  <si>
    <t xml:space="preserve"> 14,05</t>
  </si>
  <si>
    <t xml:space="preserve"> 133,54</t>
  </si>
  <si>
    <t xml:space="preserve"> 99,80%</t>
  </si>
  <si>
    <t xml:space="preserve"> 00043492 </t>
  </si>
  <si>
    <t>EPI - FAMILIA SOLDADOR - HORISTA (ENCARGOS COMPLEMENTARES - COLETADO CAIXA)</t>
  </si>
  <si>
    <t xml:space="preserve"> 56,1195960</t>
  </si>
  <si>
    <t xml:space="preserve"> 1,91</t>
  </si>
  <si>
    <t xml:space="preserve"> 107,19</t>
  </si>
  <si>
    <t xml:space="preserve"> 0,02%</t>
  </si>
  <si>
    <t xml:space="preserve"> 99,82%</t>
  </si>
  <si>
    <t xml:space="preserve"> 00043490 </t>
  </si>
  <si>
    <t>EPI - FAMILIA PINTOR - HORISTA (ENCARGOS COMPLEMENTARES - COLETADO CAIXA)</t>
  </si>
  <si>
    <t xml:space="preserve"> 56,9309250</t>
  </si>
  <si>
    <t xml:space="preserve"> 1,81</t>
  </si>
  <si>
    <t xml:space="preserve"> 103,04</t>
  </si>
  <si>
    <t xml:space="preserve"> 99,84%</t>
  </si>
  <si>
    <t xml:space="preserve"> 00043466 </t>
  </si>
  <si>
    <t>FERRAMENTAS - FAMILIA PINTOR - HORISTA (ENCARGOS COMPLEMENTARES - COLETADO CAIXA)</t>
  </si>
  <si>
    <t xml:space="preserve"> 1,79</t>
  </si>
  <si>
    <t xml:space="preserve"> 101,91</t>
  </si>
  <si>
    <t xml:space="preserve"> 99,86%</t>
  </si>
  <si>
    <t xml:space="preserve"> 13,9200000</t>
  </si>
  <si>
    <t xml:space="preserve"> 5,93</t>
  </si>
  <si>
    <t xml:space="preserve"> 82,55</t>
  </si>
  <si>
    <t xml:space="preserve"> 99,88%</t>
  </si>
  <si>
    <t xml:space="preserve"> 2,6281800</t>
  </si>
  <si>
    <t xml:space="preserve"> 27,82</t>
  </si>
  <si>
    <t xml:space="preserve"> 73,12</t>
  </si>
  <si>
    <t xml:space="preserve"> 99,90%</t>
  </si>
  <si>
    <t xml:space="preserve"> 00043468 </t>
  </si>
  <si>
    <t>FERRAMENTAS - FAMILIA SOLDADOR - HORISTA (ENCARGOS COMPLEMENTARES - COLETADO CAIXA)</t>
  </si>
  <si>
    <t xml:space="preserve"> 72,39</t>
  </si>
  <si>
    <t xml:space="preserve"> 99,92%</t>
  </si>
  <si>
    <t xml:space="preserve"> 9.10.42 </t>
  </si>
  <si>
    <t>BROCA COM PONTA DE VIDIA (D=3/8"X160MM)</t>
  </si>
  <si>
    <t xml:space="preserve"> 5,2800000</t>
  </si>
  <si>
    <t xml:space="preserve"> 13,62</t>
  </si>
  <si>
    <t xml:space="preserve"> 71,91</t>
  </si>
  <si>
    <t xml:space="preserve"> 99,93%</t>
  </si>
  <si>
    <t xml:space="preserve"> 88,0000000</t>
  </si>
  <si>
    <t xml:space="preserve"> 70,40</t>
  </si>
  <si>
    <t xml:space="preserve"> 99,95%</t>
  </si>
  <si>
    <t xml:space="preserve"> 00043488 </t>
  </si>
  <si>
    <t>EPI - FAMILIA OPERADOR ESCAVADEIRA - HORISTA (ENCARGOS COMPLEMENTARES - COLETADO CAIXA)</t>
  </si>
  <si>
    <t xml:space="preserve"> 61,8452710</t>
  </si>
  <si>
    <t xml:space="preserve"> 0,92</t>
  </si>
  <si>
    <t xml:space="preserve"> 56,90</t>
  </si>
  <si>
    <t xml:space="preserve"> 0,01%</t>
  </si>
  <si>
    <t xml:space="preserve"> 99,96%</t>
  </si>
  <si>
    <t xml:space="preserve"> 0,5256360</t>
  </si>
  <si>
    <t xml:space="preserve"> 93,29</t>
  </si>
  <si>
    <t xml:space="preserve"> 49,04</t>
  </si>
  <si>
    <t xml:space="preserve"> 99,97%</t>
  </si>
  <si>
    <t xml:space="preserve"> 00037733 </t>
  </si>
  <si>
    <t>CACAMBA METALICA BASCULANTE COM CAPACIDADE DE 6 M3 (INCLUI MONTAGEM, NAO INCLUI CAMINHAO)</t>
  </si>
  <si>
    <t xml:space="preserve"> 0,0007022</t>
  </si>
  <si>
    <t xml:space="preserve"> 67.644,28</t>
  </si>
  <si>
    <t xml:space="preserve"> 47,50</t>
  </si>
  <si>
    <t xml:space="preserve"> 99,98%</t>
  </si>
  <si>
    <t xml:space="preserve"> 22,47</t>
  </si>
  <si>
    <t xml:space="preserve"> 44,94</t>
  </si>
  <si>
    <t xml:space="preserve"> 99,99%</t>
  </si>
  <si>
    <t xml:space="preserve"> 9.00.19 </t>
  </si>
  <si>
    <t>FURADEIRA ELETRICA MOD PROFISSIONAL</t>
  </si>
  <si>
    <t xml:space="preserve"> 33,4400000</t>
  </si>
  <si>
    <t xml:space="preserve"> 1,16</t>
  </si>
  <si>
    <t xml:space="preserve"> 38,79</t>
  </si>
  <si>
    <t xml:space="preserve"> 100,00%</t>
  </si>
  <si>
    <t xml:space="preserve"> 00037734 </t>
  </si>
  <si>
    <t>CACAMBA METALICA BASCULANTE COM CAPACIDADE DE 10 M3 (INCLUI MONTAGEM, NAO INCLUI CAMINHAO)</t>
  </si>
  <si>
    <t xml:space="preserve"> 0,0003344</t>
  </si>
  <si>
    <t xml:space="preserve"> 90.216,89</t>
  </si>
  <si>
    <t xml:space="preserve"> 30,17</t>
  </si>
  <si>
    <t xml:space="preserve"> 100,01%</t>
  </si>
  <si>
    <t xml:space="preserve"> 14,27</t>
  </si>
  <si>
    <t xml:space="preserve"> 28,54</t>
  </si>
  <si>
    <t xml:space="preserve"> 0,2939200</t>
  </si>
  <si>
    <t xml:space="preserve"> 71,62</t>
  </si>
  <si>
    <t xml:space="preserve"> 21,05</t>
  </si>
  <si>
    <t xml:space="preserve"> 0,00%</t>
  </si>
  <si>
    <t xml:space="preserve"> 100,02%</t>
  </si>
  <si>
    <t xml:space="preserve"> 00000746 </t>
  </si>
  <si>
    <t>LAVADORA DE ALTA PRESSAO (LAVA-JATO) PARA AGUA FRIA, PRESSAO DE OPERACAO ENTRE 1400 E 1900 LIB/POL2, VAZAO MAXIMA ENTRE  400 E 700 L/H</t>
  </si>
  <si>
    <t xml:space="preserve"> 0,0053730</t>
  </si>
  <si>
    <t xml:space="preserve"> 2.817,84</t>
  </si>
  <si>
    <t xml:space="preserve"> 15,14</t>
  </si>
  <si>
    <t xml:space="preserve"> 9.00.20 </t>
  </si>
  <si>
    <t>COMPRESSOR AR PORTATIL P/LIMPEZA DA CAVIDADE</t>
  </si>
  <si>
    <t xml:space="preserve"> 8,8000000</t>
  </si>
  <si>
    <t xml:space="preserve"> 1,55</t>
  </si>
  <si>
    <t xml:space="preserve"> 13,64</t>
  </si>
  <si>
    <t xml:space="preserve"> 00036487 </t>
  </si>
  <si>
    <t>GUINCHO ELETRICO DE COLUNA, CAPACIDADE 400 KG, COM MOTO FREIO, MOTOR TRIFASICO DE 1,25 CV</t>
  </si>
  <si>
    <t xml:space="preserve"> 0,0017468</t>
  </si>
  <si>
    <t xml:space="preserve"> 5.801,98</t>
  </si>
  <si>
    <t xml:space="preserve"> 10,13</t>
  </si>
  <si>
    <t xml:space="preserve"> 100,03%</t>
  </si>
  <si>
    <t xml:space="preserve"> 0,01</t>
  </si>
  <si>
    <t xml:space="preserve"> 0,88</t>
  </si>
  <si>
    <t xml:space="preserve"> 00043464 </t>
  </si>
  <si>
    <t>FERRAMENTAS - FAMILIA OPERADOR ESCAVADEIRA - HORISTA (ENCARGOS COMPLEMENTARES - COLETADO CAIXA)</t>
  </si>
  <si>
    <t xml:space="preserve"> 0,62</t>
  </si>
  <si>
    <t>Totais por Tipo</t>
  </si>
  <si>
    <t>R$  16.491,12</t>
  </si>
  <si>
    <t>Equipamento para Aquisição Permanente</t>
  </si>
  <si>
    <t>R$  0,00</t>
  </si>
  <si>
    <t>R$  75.955,81</t>
  </si>
  <si>
    <t>R$  337.970,86</t>
  </si>
  <si>
    <t>R$  5.304,44</t>
  </si>
  <si>
    <t>R$  506,50</t>
  </si>
  <si>
    <t>Administração</t>
  </si>
  <si>
    <t>Aluguel</t>
  </si>
  <si>
    <t>Verba</t>
  </si>
  <si>
    <t>R$  14.414,70</t>
  </si>
  <si>
    <t>Cronograma Físico e Financeiro</t>
  </si>
  <si>
    <t>Total Por Etapa</t>
  </si>
  <si>
    <t>30 DIAS</t>
  </si>
  <si>
    <t>60 DIAS</t>
  </si>
  <si>
    <t xml:space="preserve"> 100,00%
 27.504,98</t>
  </si>
  <si>
    <t xml:space="preserve"> 45,00%
 12.377,24</t>
  </si>
  <si>
    <t xml:space="preserve"> 55,00%
 15.127,74</t>
  </si>
  <si>
    <t xml:space="preserve"> 100,00%
 23.444,90</t>
  </si>
  <si>
    <t xml:space="preserve"> 45,00%
 10.550,21</t>
  </si>
  <si>
    <t xml:space="preserve"> 55,00%
 12.894,70</t>
  </si>
  <si>
    <t xml:space="preserve"> 100,00%
 86.700,05</t>
  </si>
  <si>
    <t xml:space="preserve"> 45,00%
 39.015,02</t>
  </si>
  <si>
    <t xml:space="preserve"> 55,00%
 47.685,03</t>
  </si>
  <si>
    <t xml:space="preserve"> 100,00%
 44.007,04</t>
  </si>
  <si>
    <t xml:space="preserve"> 45,00%
 19.803,17</t>
  </si>
  <si>
    <t xml:space="preserve"> 55,00%
 24.203,87</t>
  </si>
  <si>
    <t xml:space="preserve"> 100,00%
 264.242,93</t>
  </si>
  <si>
    <t xml:space="preserve"> 45,00%
 118.909,32</t>
  </si>
  <si>
    <t xml:space="preserve"> 55,00%
 145.333,61</t>
  </si>
  <si>
    <t xml:space="preserve"> 100,00%
 4.350,72</t>
  </si>
  <si>
    <t xml:space="preserve"> 45,00%
 1.957,82</t>
  </si>
  <si>
    <t xml:space="preserve"> 55,00%
 2.392,90</t>
  </si>
  <si>
    <t>Porcentagem</t>
  </si>
  <si>
    <t xml:space="preserve"> 54,97%</t>
  </si>
  <si>
    <t>Custo</t>
  </si>
  <si>
    <t xml:space="preserve"> 247.637,84</t>
  </si>
  <si>
    <t>Porcentagem Acumulado</t>
  </si>
  <si>
    <t>Custo Acumulado</t>
  </si>
  <si>
    <t>Composição dos Encargos Sociais</t>
  </si>
  <si>
    <t>Outubro/2021</t>
  </si>
  <si>
    <t>Cód.</t>
  </si>
  <si>
    <t>Sem Desoneração</t>
  </si>
  <si>
    <t>Horista (%)</t>
  </si>
  <si>
    <t>Mensalista (%)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</si>
  <si>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</si>
  <si>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</si>
  <si>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</si>
  <si>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</si>
  <si>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</si>
  <si>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</si>
  <si>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</si>
  <si>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</si>
  <si>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</si>
  <si>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</si>
  <si>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</si>
  <si>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</si>
  <si>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</si>
  <si>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</si>
  <si>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</si>
  <si>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</si>
  <si>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</si>
  <si>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</si>
  <si>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</si>
  <si>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 (%)</t>
  </si>
  <si>
    <t>B1</t>
  </si>
  <si>
    <t>Repouso semanal remunerado</t>
  </si>
  <si>
    <t>B2</t>
  </si>
  <si>
    <t>Feriados</t>
  </si>
  <si>
    <t>B3</t>
  </si>
  <si>
    <t>Auxílio - Enfermidade</t>
  </si>
  <si>
    <t>B4</t>
  </si>
  <si>
    <r>
      <t>13</t>
    </r>
    <r>
      <rPr>
        <vertAlign val="superscript"/>
        <sz val="12"/>
        <rFont val="Arial"/>
        <family val="2"/>
      </rPr>
      <t xml:space="preserve">o </t>
    </r>
    <r>
      <rPr>
        <sz val="12"/>
        <rFont val="Arial"/>
        <family val="2"/>
      </rPr>
      <t>salário</t>
    </r>
  </si>
  <si>
    <t>B5</t>
  </si>
  <si>
    <t>Licença paternidade</t>
  </si>
  <si>
    <t>B6</t>
  </si>
  <si>
    <t>Faltas justificadas</t>
  </si>
  <si>
    <t>B7</t>
  </si>
  <si>
    <t>Dias de chuva</t>
  </si>
  <si>
    <t>B8</t>
  </si>
  <si>
    <t>Auxílio - Acedente de trabalho</t>
  </si>
  <si>
    <t>B9</t>
  </si>
  <si>
    <t>Férias gozadas</t>
  </si>
  <si>
    <t>B10</t>
  </si>
  <si>
    <t>Salário Maternidade</t>
  </si>
  <si>
    <t>B</t>
  </si>
  <si>
    <t>C1</t>
  </si>
  <si>
    <t>Aviso prévio indenizado</t>
  </si>
  <si>
    <t>C2</t>
  </si>
  <si>
    <t>Aviso prévio trabalhado</t>
  </si>
  <si>
    <t>C3</t>
  </si>
  <si>
    <t>Férias indenizadas</t>
  </si>
  <si>
    <t>C5</t>
  </si>
  <si>
    <t>Depósito rescisão sem justa causa</t>
  </si>
  <si>
    <t>Indenização adicional</t>
  </si>
  <si>
    <t>C</t>
  </si>
  <si>
    <t>D1</t>
  </si>
  <si>
    <t>Reincidência do Grupo A sobre o Grupo B</t>
  </si>
  <si>
    <t>D2</t>
  </si>
  <si>
    <t>Reubcudência do Grupo A sobre Aviso Prévio Trabalhado e Reincidência do FGTS sobre Aviso Prévio Indenizado</t>
  </si>
  <si>
    <t>D</t>
  </si>
  <si>
    <t>Total (A+B+C+D) (%)</t>
  </si>
  <si>
    <t>Composição do BDI</t>
  </si>
  <si>
    <t>DESPESAS INDIRETAS</t>
  </si>
  <si>
    <t>RISCOS</t>
  </si>
  <si>
    <t>Quartil Médio - Acórdão 2622/2013 - TCU</t>
  </si>
  <si>
    <t>ADMINISTRAÇÃO CENTRAL</t>
  </si>
  <si>
    <t>SEGURO + GARANTIA</t>
  </si>
  <si>
    <t>LUCRO</t>
  </si>
  <si>
    <t>DESPESA FINANCEIRA</t>
  </si>
  <si>
    <t>IMPOSTOS</t>
  </si>
  <si>
    <t>PIS</t>
  </si>
  <si>
    <t>Legislação</t>
  </si>
  <si>
    <t>COFINS</t>
  </si>
  <si>
    <t>D3</t>
  </si>
  <si>
    <t>ISS</t>
  </si>
  <si>
    <t>D4</t>
  </si>
  <si>
    <t>CONTRIBUIÇÃO PREVIDENCIÁRIA SOBRE RECEITA BRUTA</t>
  </si>
  <si>
    <t>BDI = ((1+A)x(1+B)x(1+C)/(1-D))-1)*100</t>
  </si>
  <si>
    <t>Ramo</t>
  </si>
  <si>
    <t>IMPERMEABILIZAÇÃO DE SUPERFÍCIE COM MANTA ASFÁLTICA, UMA CAMADA, INCLUSIVE APLICAÇÃO DE PRIMER ASFÁLTICO, E=4MM, TIPO IV</t>
  </si>
  <si>
    <t>IMPERMEABILIZAÇÃO COM MANTA ASFÁLTICA ALUMINIZADA E = 4MM ESTRUTURADA COM NÃO TECIDO DE POLIÉSTER, TIPO IV, INCLUSO APLICAÇÃO DE PRIMER</t>
  </si>
  <si>
    <t xml:space="preserve"> 100,00%
 273,93</t>
  </si>
  <si>
    <t>Serviço</t>
  </si>
  <si>
    <t>1)</t>
  </si>
  <si>
    <t>O Orçamento apresentado deverá prever Empreitada Global, incluíndo todos os serviços e suas respectivas mão de obra e materiais necessários.</t>
  </si>
  <si>
    <t>2)</t>
  </si>
  <si>
    <t>A proponente deverá proceder minucioso exame local e dos projetos fornecidos, a fim de verificar as condições, medidas, quantidades e técnicas necessárias à perfeita execução dos serviços.</t>
  </si>
  <si>
    <t>3)</t>
  </si>
  <si>
    <t>Qualquer discrepância porventura observada que possa trazer dúvidas ou embaraços ao desenvolvimento do serviço deverá ser esclarecida na Coordenação de Engenharia e Obras da ABIN antes da apresentação proposta.</t>
  </si>
  <si>
    <t>4)</t>
  </si>
  <si>
    <t>Caso o item (3) não seja cumprido, prevalecerá sempre a interpretação da ABIN.</t>
  </si>
  <si>
    <t>5)</t>
  </si>
  <si>
    <t>Nestas condições, qualquer omissão do presente memorial não justificará a não execução ou a execução fora das normas e da boa técnica.</t>
  </si>
  <si>
    <t>6)</t>
  </si>
  <si>
    <t>Todos os materiais utilizados deverão observar às prescrições dos seus respectivos fabricantes.</t>
  </si>
  <si>
    <t>7)</t>
  </si>
  <si>
    <t>Os quantitativos foram estimados com base nos Projetos Básicos.</t>
  </si>
  <si>
    <t>LIMPEZA FINAL DE SUPERFÍCIES COM JATO DE ALTA PRESSÃO, TEMPO MÍNIMO DE LIMPEZA DE 4 HORAS.</t>
  </si>
  <si>
    <t>FORNECIMENTO E INSTALAÇÃO DE ALÇAPÃO DE CHAPA 18, 0,80x0,80M, INCL. CAIXILHO, ESTRUTURA DE SUPORTE, CADEADO E 2 CHAVES</t>
  </si>
  <si>
    <t>RUFO EM CHAPA DE AÇO GALVANIZADO NÚMERO 24, CORTE MÍNIMO DE 25 CM, INCLUSO TRANSPORTE VERTICAL E COMPATÍVEL COM O VÃO EXISTENTE</t>
  </si>
  <si>
    <t>TELHAMENTO COM TELHA DE AÇO/ALUMÍNIO E = 0,5 MM, INCLUSO IÇAMENTO, INSTALAÇÃO E TODOS OS ACESSÓRIOS (REFERÊNCIA GRAVIA GALVALUME GR-40, EQUIVALENTE TÉCNICO OU SUPERIOR)</t>
  </si>
  <si>
    <t>CORTE E DOBRA DE AÇO CA-50 (NERVURADO, NBR 7480), DIÂMETRO DE 10,0 MM</t>
  </si>
  <si>
    <t>FORNECIMENTO E INSTALAÇÃO DE CHUMBADOR DE AÇO CA-50, 10 MM, DE PONTALETE EM ESTRUTURA DE CONCRETO</t>
  </si>
  <si>
    <t>FORNECIMENTO E INSTALAÇÃO DE PERFIL "U" ENRIJECIDO GALVANIZADO 75x40x15 mm, ESPESSURA MÍNIMA DE 2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</si>
</sst>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R$&quot;* #,##0.00_-;\-&quot;R$&quot;* #,##0.00_-;_-&quot;R$&quot;* &quot;-&quot;??_-;_-@_-"/>
    <numFmt numFmtId="164" formatCode="#,##0.00\ %"/>
    <numFmt numFmtId="165" formatCode="#,##0.0000000"/>
    <numFmt numFmtId="166" formatCode="_(* #,##0.00_);_(* \(#,##0.00\);_(* &quot;-&quot;??_);_(@_)"/>
    <numFmt numFmtId="167" formatCode="_(&quot;R$ &quot;* #,##0.00_);_(&quot;R$ &quot;* \(#,##0.00\);_(&quot;R$ &quot;* &quot;-&quot;??_);_(@_)"/>
  </numFmts>
  <fonts count="35" x14ac:knownFonts="1">
    <font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0"/>
      <name val="Arial"/>
      <family val="1"/>
    </font>
    <font>
      <sz val="10"/>
      <name val="Arial"/>
      <family val="1"/>
    </font>
    <font>
      <sz val="10"/>
      <name val="Arial"/>
    </font>
    <font>
      <b/>
      <sz val="12"/>
      <name val="Arial"/>
      <family val="2"/>
    </font>
    <font>
      <sz val="12"/>
      <name val="Calibri"/>
      <family val="2"/>
      <scheme val="minor"/>
    </font>
    <font>
      <sz val="12"/>
      <name val="Arial"/>
      <family val="2"/>
    </font>
    <font>
      <sz val="10"/>
      <color indexed="10"/>
      <name val="Arial"/>
      <family val="2"/>
    </font>
    <font>
      <vertAlign val="superscript"/>
      <sz val="12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0"/>
      <name val="Arial"/>
      <family val="2"/>
    </font>
    <font>
      <sz val="9"/>
      <color indexed="8"/>
      <name val="Arial"/>
      <family val="2"/>
    </font>
    <font>
      <sz val="12"/>
      <color rgb="FF000000"/>
      <name val="Arial"/>
      <family val="2"/>
    </font>
    <font>
      <b/>
      <sz val="9"/>
      <color indexed="81"/>
      <name val="Segoe UI"/>
      <charset val="1"/>
    </font>
    <font>
      <sz val="9"/>
      <color indexed="81"/>
      <name val="Segoe UI"/>
      <charset val="1"/>
    </font>
    <font>
      <b/>
      <sz val="36"/>
      <name val="Arial"/>
      <family val="2"/>
    </font>
    <font>
      <sz val="11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8ECF6"/>
      </patternFill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6" fillId="0" borderId="0"/>
    <xf numFmtId="166" fontId="28" fillId="0" borderId="0" applyFont="0" applyFill="0" applyBorder="0" applyAlignment="0" applyProtection="0"/>
    <xf numFmtId="167" fontId="28" fillId="0" borderId="0" applyFont="0" applyFill="0" applyBorder="0" applyAlignment="0" applyProtection="0"/>
    <xf numFmtId="44" fontId="34" fillId="0" borderId="0" applyFont="0" applyFill="0" applyBorder="0" applyAlignment="0" applyProtection="0"/>
  </cellStyleXfs>
  <cellXfs count="189">
    <xf numFmtId="0" fontId="0" fillId="0" borderId="0" xfId="0"/>
    <xf numFmtId="0" fontId="1" fillId="2" borderId="0" xfId="0" applyFont="1" applyFill="1" applyAlignment="1">
      <alignment horizontal="left" vertical="top" wrapText="1"/>
    </xf>
    <xf numFmtId="0" fontId="11" fillId="11" borderId="0" xfId="0" applyFont="1" applyFill="1" applyAlignment="1">
      <alignment horizontal="left" vertical="top" wrapText="1"/>
    </xf>
    <xf numFmtId="0" fontId="12" fillId="12" borderId="0" xfId="0" applyFont="1" applyFill="1" applyAlignment="1">
      <alignment horizontal="right" vertical="top" wrapText="1"/>
    </xf>
    <xf numFmtId="0" fontId="14" fillId="14" borderId="0" xfId="0" applyFont="1" applyFill="1" applyAlignment="1">
      <alignment horizontal="left" vertical="top" wrapText="1"/>
    </xf>
    <xf numFmtId="0" fontId="15" fillId="15" borderId="0" xfId="0" applyFont="1" applyFill="1" applyAlignment="1">
      <alignment horizontal="center" vertical="top" wrapText="1"/>
    </xf>
    <xf numFmtId="0" fontId="8" fillId="11" borderId="0" xfId="0" applyFont="1" applyFill="1" applyAlignment="1">
      <alignment horizontal="left" vertical="top" wrapText="1"/>
    </xf>
    <xf numFmtId="0" fontId="1" fillId="19" borderId="0" xfId="0" applyFont="1" applyFill="1" applyAlignment="1">
      <alignment horizontal="left" vertical="top" wrapText="1"/>
    </xf>
    <xf numFmtId="0" fontId="8" fillId="19" borderId="0" xfId="0" applyFont="1" applyFill="1" applyAlignment="1">
      <alignment horizontal="left" vertical="top" wrapText="1"/>
    </xf>
    <xf numFmtId="0" fontId="1" fillId="19" borderId="2" xfId="0" applyFont="1" applyFill="1" applyBorder="1" applyAlignment="1">
      <alignment horizontal="left" vertical="top" wrapText="1"/>
    </xf>
    <xf numFmtId="0" fontId="1" fillId="19" borderId="2" xfId="0" applyFont="1" applyFill="1" applyBorder="1" applyAlignment="1">
      <alignment horizontal="right" vertical="top" wrapText="1"/>
    </xf>
    <xf numFmtId="0" fontId="1" fillId="19" borderId="2" xfId="0" applyFont="1" applyFill="1" applyBorder="1" applyAlignment="1">
      <alignment horizontal="center" vertical="top" wrapText="1"/>
    </xf>
    <xf numFmtId="0" fontId="5" fillId="16" borderId="2" xfId="0" applyFont="1" applyFill="1" applyBorder="1" applyAlignment="1">
      <alignment horizontal="left" vertical="top" wrapText="1"/>
    </xf>
    <xf numFmtId="0" fontId="5" fillId="16" borderId="2" xfId="0" applyFont="1" applyFill="1" applyBorder="1" applyAlignment="1">
      <alignment horizontal="right" vertical="top" wrapText="1"/>
    </xf>
    <xf numFmtId="4" fontId="5" fillId="16" borderId="2" xfId="0" applyNumberFormat="1" applyFont="1" applyFill="1" applyBorder="1" applyAlignment="1">
      <alignment horizontal="right" vertical="top" wrapText="1"/>
    </xf>
    <xf numFmtId="0" fontId="9" fillId="17" borderId="2" xfId="0" applyFont="1" applyFill="1" applyBorder="1" applyAlignment="1">
      <alignment horizontal="left" vertical="top" wrapText="1"/>
    </xf>
    <xf numFmtId="0" fontId="9" fillId="17" borderId="2" xfId="0" applyFont="1" applyFill="1" applyBorder="1" applyAlignment="1">
      <alignment horizontal="right" vertical="top" wrapText="1"/>
    </xf>
    <xf numFmtId="0" fontId="9" fillId="17" borderId="2" xfId="0" applyFont="1" applyFill="1" applyBorder="1" applyAlignment="1">
      <alignment horizontal="center" vertical="top" wrapText="1"/>
    </xf>
    <xf numFmtId="4" fontId="9" fillId="17" borderId="2" xfId="0" applyNumberFormat="1" applyFont="1" applyFill="1" applyBorder="1" applyAlignment="1">
      <alignment horizontal="right" vertical="top" wrapText="1"/>
    </xf>
    <xf numFmtId="0" fontId="10" fillId="19" borderId="0" xfId="0" applyFont="1" applyFill="1" applyAlignment="1">
      <alignment horizontal="center" vertical="top" wrapText="1"/>
    </xf>
    <xf numFmtId="0" fontId="10" fillId="19" borderId="0" xfId="0" applyFont="1" applyFill="1" applyAlignment="1">
      <alignment horizontal="left" vertical="top" wrapText="1"/>
    </xf>
    <xf numFmtId="0" fontId="8" fillId="19" borderId="0" xfId="0" applyFont="1" applyFill="1" applyAlignment="1">
      <alignment horizontal="right" vertical="top" wrapText="1"/>
    </xf>
    <xf numFmtId="0" fontId="8" fillId="19" borderId="0" xfId="0" applyFont="1" applyFill="1" applyAlignment="1">
      <alignment horizontal="center" vertical="top" wrapText="1"/>
    </xf>
    <xf numFmtId="165" fontId="9" fillId="17" borderId="2" xfId="0" applyNumberFormat="1" applyFont="1" applyFill="1" applyBorder="1" applyAlignment="1">
      <alignment horizontal="right" vertical="top" wrapText="1"/>
    </xf>
    <xf numFmtId="0" fontId="10" fillId="10" borderId="2" xfId="0" applyFont="1" applyFill="1" applyBorder="1" applyAlignment="1">
      <alignment horizontal="left" vertical="top" wrapText="1"/>
    </xf>
    <xf numFmtId="0" fontId="10" fillId="10" borderId="2" xfId="0" applyFont="1" applyFill="1" applyBorder="1" applyAlignment="1">
      <alignment horizontal="right" vertical="top" wrapText="1"/>
    </xf>
    <xf numFmtId="0" fontId="10" fillId="10" borderId="2" xfId="0" applyFont="1" applyFill="1" applyBorder="1" applyAlignment="1">
      <alignment horizontal="center" vertical="top" wrapText="1"/>
    </xf>
    <xf numFmtId="165" fontId="10" fillId="10" borderId="2" xfId="0" applyNumberFormat="1" applyFont="1" applyFill="1" applyBorder="1" applyAlignment="1">
      <alignment horizontal="right" vertical="top" wrapText="1"/>
    </xf>
    <xf numFmtId="4" fontId="10" fillId="10" borderId="2" xfId="0" applyNumberFormat="1" applyFont="1" applyFill="1" applyBorder="1" applyAlignment="1">
      <alignment horizontal="right" vertical="top" wrapText="1"/>
    </xf>
    <xf numFmtId="0" fontId="10" fillId="19" borderId="0" xfId="0" applyFont="1" applyFill="1" applyAlignment="1">
      <alignment horizontal="right" vertical="top" wrapText="1"/>
    </xf>
    <xf numFmtId="4" fontId="10" fillId="19" borderId="0" xfId="0" applyNumberFormat="1" applyFont="1" applyFill="1" applyAlignment="1">
      <alignment horizontal="right" vertical="top" wrapText="1"/>
    </xf>
    <xf numFmtId="165" fontId="8" fillId="19" borderId="0" xfId="0" applyNumberFormat="1" applyFont="1" applyFill="1" applyAlignment="1">
      <alignment horizontal="right" vertical="top" wrapText="1"/>
    </xf>
    <xf numFmtId="4" fontId="8" fillId="19" borderId="0" xfId="0" applyNumberFormat="1" applyFont="1" applyFill="1" applyAlignment="1">
      <alignment horizontal="right" vertical="top" wrapText="1"/>
    </xf>
    <xf numFmtId="0" fontId="9" fillId="17" borderId="1" xfId="0" applyFont="1" applyFill="1" applyBorder="1" applyAlignment="1">
      <alignment horizontal="left" vertical="top" wrapText="1"/>
    </xf>
    <xf numFmtId="0" fontId="10" fillId="9" borderId="2" xfId="0" applyFont="1" applyFill="1" applyBorder="1" applyAlignment="1">
      <alignment horizontal="left" vertical="top" wrapText="1"/>
    </xf>
    <xf numFmtId="0" fontId="10" fillId="9" borderId="2" xfId="0" applyFont="1" applyFill="1" applyBorder="1" applyAlignment="1">
      <alignment horizontal="right" vertical="top" wrapText="1"/>
    </xf>
    <xf numFmtId="0" fontId="10" fillId="9" borderId="2" xfId="0" applyFont="1" applyFill="1" applyBorder="1" applyAlignment="1">
      <alignment horizontal="center" vertical="top" wrapText="1"/>
    </xf>
    <xf numFmtId="165" fontId="10" fillId="9" borderId="2" xfId="0" applyNumberFormat="1" applyFont="1" applyFill="1" applyBorder="1" applyAlignment="1">
      <alignment horizontal="right" vertical="top" wrapText="1"/>
    </xf>
    <xf numFmtId="4" fontId="10" fillId="9" borderId="2" xfId="0" applyNumberFormat="1" applyFont="1" applyFill="1" applyBorder="1" applyAlignment="1">
      <alignment horizontal="right" vertical="top" wrapText="1"/>
    </xf>
    <xf numFmtId="0" fontId="9" fillId="18" borderId="2" xfId="0" applyFont="1" applyFill="1" applyBorder="1" applyAlignment="1">
      <alignment horizontal="right" vertical="top" wrapText="1"/>
    </xf>
    <xf numFmtId="0" fontId="9" fillId="18" borderId="2" xfId="0" applyFont="1" applyFill="1" applyBorder="1" applyAlignment="1">
      <alignment horizontal="left" vertical="top" wrapText="1"/>
    </xf>
    <xf numFmtId="0" fontId="9" fillId="18" borderId="2" xfId="0" applyFont="1" applyFill="1" applyBorder="1" applyAlignment="1">
      <alignment horizontal="center" vertical="top" wrapText="1"/>
    </xf>
    <xf numFmtId="4" fontId="9" fillId="18" borderId="2" xfId="0" applyNumberFormat="1" applyFont="1" applyFill="1" applyBorder="1" applyAlignment="1">
      <alignment horizontal="right" vertical="top" wrapText="1"/>
    </xf>
    <xf numFmtId="0" fontId="9" fillId="16" borderId="3" xfId="0" applyFont="1" applyFill="1" applyBorder="1" applyAlignment="1">
      <alignment horizontal="right" vertical="top" wrapText="1"/>
    </xf>
    <xf numFmtId="0" fontId="16" fillId="0" borderId="0" xfId="1" applyAlignment="1">
      <alignment vertical="center"/>
    </xf>
    <xf numFmtId="0" fontId="16" fillId="0" borderId="0" xfId="1" applyBorder="1" applyAlignment="1">
      <alignment vertical="center"/>
    </xf>
    <xf numFmtId="39" fontId="17" fillId="0" borderId="0" xfId="1" applyNumberFormat="1" applyFont="1" applyAlignment="1">
      <alignment vertical="center"/>
    </xf>
    <xf numFmtId="0" fontId="18" fillId="0" borderId="0" xfId="1" applyFont="1" applyBorder="1" applyAlignment="1">
      <alignment vertical="center"/>
    </xf>
    <xf numFmtId="0" fontId="16" fillId="0" borderId="0" xfId="1" applyBorder="1"/>
    <xf numFmtId="0" fontId="16" fillId="0" borderId="0" xfId="1"/>
    <xf numFmtId="0" fontId="17" fillId="20" borderId="6" xfId="1" applyFont="1" applyFill="1" applyBorder="1" applyAlignment="1">
      <alignment horizontal="center" vertical="center" wrapText="1"/>
    </xf>
    <xf numFmtId="49" fontId="17" fillId="0" borderId="5" xfId="1" applyNumberFormat="1" applyFont="1" applyBorder="1" applyAlignment="1">
      <alignment vertical="center"/>
    </xf>
    <xf numFmtId="0" fontId="19" fillId="0" borderId="5" xfId="1" applyFont="1" applyBorder="1" applyAlignment="1">
      <alignment vertical="center"/>
    </xf>
    <xf numFmtId="2" fontId="19" fillId="0" borderId="5" xfId="1" applyNumberFormat="1" applyFont="1" applyBorder="1" applyAlignment="1">
      <alignment horizontal="center" vertical="center"/>
    </xf>
    <xf numFmtId="0" fontId="20" fillId="0" borderId="0" xfId="1" applyFont="1" applyBorder="1" applyAlignment="1">
      <alignment vertical="center"/>
    </xf>
    <xf numFmtId="0" fontId="17" fillId="0" borderId="7" xfId="1" applyFont="1" applyBorder="1" applyAlignment="1">
      <alignment vertical="center"/>
    </xf>
    <xf numFmtId="0" fontId="19" fillId="0" borderId="7" xfId="1" applyFont="1" applyBorder="1" applyAlignment="1">
      <alignment vertical="center"/>
    </xf>
    <xf numFmtId="2" fontId="19" fillId="0" borderId="7" xfId="1" applyNumberFormat="1" applyFont="1" applyBorder="1" applyAlignment="1">
      <alignment horizontal="center" vertical="center"/>
    </xf>
    <xf numFmtId="0" fontId="20" fillId="0" borderId="0" xfId="1" applyFont="1" applyAlignment="1">
      <alignment vertical="center"/>
    </xf>
    <xf numFmtId="49" fontId="17" fillId="0" borderId="7" xfId="1" applyNumberFormat="1" applyFont="1" applyBorder="1" applyAlignment="1">
      <alignment vertical="center"/>
    </xf>
    <xf numFmtId="0" fontId="19" fillId="0" borderId="0" xfId="1" applyFont="1" applyBorder="1" applyAlignment="1">
      <alignment vertical="center"/>
    </xf>
    <xf numFmtId="0" fontId="19" fillId="0" borderId="0" xfId="1" applyFont="1" applyAlignment="1">
      <alignment vertical="center"/>
    </xf>
    <xf numFmtId="49" fontId="17" fillId="0" borderId="6" xfId="1" applyNumberFormat="1" applyFont="1" applyBorder="1" applyAlignment="1">
      <alignment vertical="center"/>
    </xf>
    <xf numFmtId="0" fontId="19" fillId="0" borderId="6" xfId="1" applyFont="1" applyBorder="1" applyAlignment="1">
      <alignment vertical="center"/>
    </xf>
    <xf numFmtId="2" fontId="19" fillId="0" borderId="6" xfId="1" applyNumberFormat="1" applyFont="1" applyBorder="1" applyAlignment="1">
      <alignment horizontal="center" vertical="center"/>
    </xf>
    <xf numFmtId="0" fontId="17" fillId="20" borderId="8" xfId="1" applyFont="1" applyFill="1" applyBorder="1" applyAlignment="1">
      <alignment horizontal="center" vertical="center" wrapText="1"/>
    </xf>
    <xf numFmtId="2" fontId="17" fillId="20" borderId="8" xfId="1" applyNumberFormat="1" applyFont="1" applyFill="1" applyBorder="1" applyAlignment="1">
      <alignment horizontal="center" vertical="center" wrapText="1"/>
    </xf>
    <xf numFmtId="0" fontId="19" fillId="0" borderId="7" xfId="1" applyFont="1" applyBorder="1" applyAlignment="1">
      <alignment vertical="center" wrapText="1"/>
    </xf>
    <xf numFmtId="0" fontId="17" fillId="21" borderId="8" xfId="1" applyFont="1" applyFill="1" applyBorder="1" applyAlignment="1">
      <alignment horizontal="center" vertical="center" wrapText="1"/>
    </xf>
    <xf numFmtId="2" fontId="17" fillId="21" borderId="8" xfId="1" applyNumberFormat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vertical="center"/>
    </xf>
    <xf numFmtId="0" fontId="23" fillId="0" borderId="0" xfId="1" applyFont="1" applyAlignment="1">
      <alignment horizontal="justify" vertical="center"/>
    </xf>
    <xf numFmtId="0" fontId="24" fillId="20" borderId="9" xfId="1" applyFont="1" applyFill="1" applyBorder="1" applyAlignment="1">
      <alignment horizontal="center" vertical="center"/>
    </xf>
    <xf numFmtId="0" fontId="25" fillId="20" borderId="8" xfId="1" applyFont="1" applyFill="1" applyBorder="1" applyAlignment="1">
      <alignment horizontal="center" vertical="center" wrapText="1"/>
    </xf>
    <xf numFmtId="10" fontId="26" fillId="20" borderId="10" xfId="1" applyNumberFormat="1" applyFont="1" applyFill="1" applyBorder="1" applyAlignment="1">
      <alignment horizontal="center" vertical="center"/>
    </xf>
    <xf numFmtId="0" fontId="27" fillId="0" borderId="11" xfId="1" applyFont="1" applyBorder="1" applyAlignment="1">
      <alignment horizontal="center" vertical="center" wrapText="1"/>
    </xf>
    <xf numFmtId="166" fontId="27" fillId="0" borderId="12" xfId="2" applyFont="1" applyBorder="1" applyAlignment="1">
      <alignment vertical="center" wrapText="1"/>
    </xf>
    <xf numFmtId="10" fontId="29" fillId="0" borderId="13" xfId="1" applyNumberFormat="1" applyFont="1" applyBorder="1" applyAlignment="1">
      <alignment horizontal="center" vertical="center"/>
    </xf>
    <xf numFmtId="0" fontId="27" fillId="0" borderId="14" xfId="1" applyFont="1" applyBorder="1" applyAlignment="1">
      <alignment horizontal="center" vertical="center" wrapText="1"/>
    </xf>
    <xf numFmtId="166" fontId="27" fillId="0" borderId="15" xfId="2" applyFont="1" applyBorder="1" applyAlignment="1">
      <alignment vertical="center" wrapText="1"/>
    </xf>
    <xf numFmtId="10" fontId="29" fillId="0" borderId="16" xfId="1" applyNumberFormat="1" applyFont="1" applyBorder="1" applyAlignment="1">
      <alignment horizontal="center" vertical="center"/>
    </xf>
    <xf numFmtId="0" fontId="25" fillId="20" borderId="9" xfId="1" applyFont="1" applyFill="1" applyBorder="1" applyAlignment="1">
      <alignment horizontal="center" vertical="center" wrapText="1"/>
    </xf>
    <xf numFmtId="0" fontId="27" fillId="0" borderId="17" xfId="1" applyFont="1" applyBorder="1" applyAlignment="1">
      <alignment horizontal="center" vertical="center" wrapText="1"/>
    </xf>
    <xf numFmtId="166" fontId="27" fillId="0" borderId="18" xfId="2" applyFont="1" applyBorder="1" applyAlignment="1">
      <alignment vertical="center" wrapText="1"/>
    </xf>
    <xf numFmtId="10" fontId="29" fillId="0" borderId="19" xfId="1" applyNumberFormat="1" applyFont="1" applyBorder="1" applyAlignment="1">
      <alignment horizontal="center" vertical="center"/>
    </xf>
    <xf numFmtId="49" fontId="28" fillId="0" borderId="17" xfId="1" applyNumberFormat="1" applyFont="1" applyBorder="1" applyAlignment="1">
      <alignment horizontal="center" vertical="center"/>
    </xf>
    <xf numFmtId="166" fontId="25" fillId="20" borderId="8" xfId="2" applyFont="1" applyFill="1" applyBorder="1" applyAlignment="1">
      <alignment horizontal="center" vertical="center" wrapText="1"/>
    </xf>
    <xf numFmtId="10" fontId="26" fillId="20" borderId="10" xfId="3" applyNumberFormat="1" applyFont="1" applyFill="1" applyBorder="1" applyAlignment="1">
      <alignment horizontal="center" vertical="center"/>
    </xf>
    <xf numFmtId="10" fontId="16" fillId="0" borderId="0" xfId="1" applyNumberFormat="1" applyAlignment="1">
      <alignment vertical="center"/>
    </xf>
    <xf numFmtId="0" fontId="9" fillId="17" borderId="20" xfId="0" applyFont="1" applyFill="1" applyBorder="1" applyAlignment="1">
      <alignment horizontal="right" vertical="top" wrapText="1"/>
    </xf>
    <xf numFmtId="0" fontId="1" fillId="19" borderId="24" xfId="0" applyFont="1" applyFill="1" applyBorder="1" applyAlignment="1">
      <alignment horizontal="right" vertical="top" wrapText="1"/>
    </xf>
    <xf numFmtId="0" fontId="10" fillId="9" borderId="20" xfId="0" applyFont="1" applyFill="1" applyBorder="1" applyAlignment="1">
      <alignment horizontal="right" vertical="top" wrapText="1"/>
    </xf>
    <xf numFmtId="0" fontId="10" fillId="10" borderId="20" xfId="0" applyFont="1" applyFill="1" applyBorder="1" applyAlignment="1">
      <alignment horizontal="right" vertical="top" wrapText="1"/>
    </xf>
    <xf numFmtId="0" fontId="9" fillId="18" borderId="20" xfId="0" applyFont="1" applyFill="1" applyBorder="1" applyAlignment="1">
      <alignment horizontal="right" vertical="top" wrapText="1"/>
    </xf>
    <xf numFmtId="4" fontId="8" fillId="19" borderId="0" xfId="0" applyNumberFormat="1" applyFont="1" applyFill="1" applyAlignment="1">
      <alignment horizontal="right" vertical="top" wrapText="1"/>
    </xf>
    <xf numFmtId="0" fontId="1" fillId="19" borderId="0" xfId="0" applyFont="1" applyFill="1" applyAlignment="1">
      <alignment horizontal="left" vertical="top" wrapText="1"/>
    </xf>
    <xf numFmtId="0" fontId="1" fillId="19" borderId="25" xfId="0" applyFont="1" applyFill="1" applyBorder="1" applyAlignment="1">
      <alignment horizontal="left" vertical="top" wrapText="1"/>
    </xf>
    <xf numFmtId="0" fontId="1" fillId="19" borderId="25" xfId="0" applyFont="1" applyFill="1" applyBorder="1" applyAlignment="1">
      <alignment horizontal="right" vertical="top" wrapText="1"/>
    </xf>
    <xf numFmtId="0" fontId="1" fillId="19" borderId="25" xfId="0" applyFont="1" applyFill="1" applyBorder="1" applyAlignment="1">
      <alignment horizontal="center" vertical="top" wrapText="1"/>
    </xf>
    <xf numFmtId="0" fontId="5" fillId="16" borderId="25" xfId="0" applyFont="1" applyFill="1" applyBorder="1" applyAlignment="1">
      <alignment horizontal="left" vertical="top" wrapText="1"/>
    </xf>
    <xf numFmtId="0" fontId="5" fillId="16" borderId="25" xfId="0" applyFont="1" applyFill="1" applyBorder="1" applyAlignment="1">
      <alignment horizontal="right" vertical="top" wrapText="1"/>
    </xf>
    <xf numFmtId="0" fontId="9" fillId="17" borderId="25" xfId="0" applyFont="1" applyFill="1" applyBorder="1" applyAlignment="1">
      <alignment horizontal="left" vertical="top" wrapText="1"/>
    </xf>
    <xf numFmtId="0" fontId="9" fillId="17" borderId="25" xfId="0" applyFont="1" applyFill="1" applyBorder="1" applyAlignment="1">
      <alignment horizontal="right" vertical="top" wrapText="1"/>
    </xf>
    <xf numFmtId="0" fontId="9" fillId="17" borderId="25" xfId="0" applyFont="1" applyFill="1" applyBorder="1" applyAlignment="1">
      <alignment horizontal="center" vertical="top" wrapText="1"/>
    </xf>
    <xf numFmtId="0" fontId="1" fillId="19" borderId="26" xfId="0" applyFont="1" applyFill="1" applyBorder="1" applyAlignment="1">
      <alignment horizontal="left" vertical="top" wrapText="1"/>
    </xf>
    <xf numFmtId="0" fontId="1" fillId="19" borderId="26" xfId="0" applyFont="1" applyFill="1" applyBorder="1" applyAlignment="1">
      <alignment horizontal="right" vertical="top" wrapText="1"/>
    </xf>
    <xf numFmtId="0" fontId="1" fillId="19" borderId="26" xfId="0" applyFont="1" applyFill="1" applyBorder="1" applyAlignment="1">
      <alignment horizontal="center" vertical="top" wrapText="1"/>
    </xf>
    <xf numFmtId="0" fontId="5" fillId="16" borderId="27" xfId="0" applyFont="1" applyFill="1" applyBorder="1" applyAlignment="1">
      <alignment horizontal="left" vertical="top" wrapText="1"/>
    </xf>
    <xf numFmtId="0" fontId="5" fillId="16" borderId="28" xfId="0" applyFont="1" applyFill="1" applyBorder="1" applyAlignment="1">
      <alignment horizontal="left" vertical="top" wrapText="1"/>
    </xf>
    <xf numFmtId="0" fontId="5" fillId="16" borderId="28" xfId="0" applyFont="1" applyFill="1" applyBorder="1" applyAlignment="1">
      <alignment horizontal="right" vertical="top" wrapText="1"/>
    </xf>
    <xf numFmtId="4" fontId="5" fillId="16" borderId="28" xfId="0" applyNumberFormat="1" applyFont="1" applyFill="1" applyBorder="1" applyAlignment="1">
      <alignment horizontal="right" vertical="top" wrapText="1"/>
    </xf>
    <xf numFmtId="164" fontId="5" fillId="16" borderId="29" xfId="0" applyNumberFormat="1" applyFont="1" applyFill="1" applyBorder="1" applyAlignment="1">
      <alignment horizontal="right" vertical="top" wrapText="1"/>
    </xf>
    <xf numFmtId="0" fontId="9" fillId="17" borderId="30" xfId="0" applyFont="1" applyFill="1" applyBorder="1" applyAlignment="1">
      <alignment horizontal="left" vertical="top" wrapText="1"/>
    </xf>
    <xf numFmtId="0" fontId="9" fillId="17" borderId="31" xfId="0" applyFont="1" applyFill="1" applyBorder="1" applyAlignment="1">
      <alignment horizontal="right" vertical="top" wrapText="1"/>
    </xf>
    <xf numFmtId="0" fontId="9" fillId="17" borderId="31" xfId="0" applyFont="1" applyFill="1" applyBorder="1" applyAlignment="1">
      <alignment horizontal="left" vertical="top" wrapText="1"/>
    </xf>
    <xf numFmtId="0" fontId="9" fillId="17" borderId="31" xfId="0" applyFont="1" applyFill="1" applyBorder="1" applyAlignment="1">
      <alignment horizontal="center" vertical="top" wrapText="1"/>
    </xf>
    <xf numFmtId="164" fontId="9" fillId="17" borderId="32" xfId="0" applyNumberFormat="1" applyFont="1" applyFill="1" applyBorder="1" applyAlignment="1">
      <alignment horizontal="right" vertical="top" wrapText="1"/>
    </xf>
    <xf numFmtId="0" fontId="9" fillId="17" borderId="14" xfId="0" applyFont="1" applyFill="1" applyBorder="1" applyAlignment="1">
      <alignment horizontal="left" vertical="top" wrapText="1"/>
    </xf>
    <xf numFmtId="164" fontId="9" fillId="17" borderId="16" xfId="0" applyNumberFormat="1" applyFont="1" applyFill="1" applyBorder="1" applyAlignment="1">
      <alignment horizontal="right" vertical="top" wrapText="1"/>
    </xf>
    <xf numFmtId="0" fontId="4" fillId="5" borderId="25" xfId="0" applyFont="1" applyFill="1" applyBorder="1" applyAlignment="1">
      <alignment horizontal="right" vertical="top" wrapText="1"/>
    </xf>
    <xf numFmtId="0" fontId="4" fillId="5" borderId="16" xfId="0" applyFont="1" applyFill="1" applyBorder="1" applyAlignment="1">
      <alignment horizontal="right" vertical="top" wrapText="1"/>
    </xf>
    <xf numFmtId="164" fontId="7" fillId="8" borderId="16" xfId="0" applyNumberFormat="1" applyFont="1" applyFill="1" applyBorder="1" applyAlignment="1">
      <alignment horizontal="right" vertical="top" wrapText="1"/>
    </xf>
    <xf numFmtId="164" fontId="7" fillId="8" borderId="32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5" fillId="16" borderId="25" xfId="0" applyFont="1" applyFill="1" applyBorder="1" applyAlignment="1">
      <alignment horizontal="center" vertical="top" wrapText="1"/>
    </xf>
    <xf numFmtId="0" fontId="1" fillId="19" borderId="14" xfId="0" applyFont="1" applyFill="1" applyBorder="1" applyAlignment="1">
      <alignment horizontal="left" vertical="top" wrapText="1"/>
    </xf>
    <xf numFmtId="0" fontId="1" fillId="19" borderId="16" xfId="0" applyFont="1" applyFill="1" applyBorder="1" applyAlignment="1">
      <alignment horizontal="left" vertical="top" wrapText="1"/>
    </xf>
    <xf numFmtId="0" fontId="5" fillId="16" borderId="14" xfId="0" applyFont="1" applyFill="1" applyBorder="1" applyAlignment="1">
      <alignment horizontal="left" vertical="top" wrapText="1"/>
    </xf>
    <xf numFmtId="0" fontId="5" fillId="16" borderId="16" xfId="0" applyFont="1" applyFill="1" applyBorder="1" applyAlignment="1">
      <alignment horizontal="left" vertical="top" wrapText="1"/>
    </xf>
    <xf numFmtId="0" fontId="9" fillId="17" borderId="16" xfId="0" applyFont="1" applyFill="1" applyBorder="1" applyAlignment="1">
      <alignment horizontal="left" vertical="top" wrapText="1"/>
    </xf>
    <xf numFmtId="0" fontId="9" fillId="17" borderId="32" xfId="0" applyFont="1" applyFill="1" applyBorder="1" applyAlignment="1">
      <alignment horizontal="left" vertical="top" wrapText="1"/>
    </xf>
    <xf numFmtId="10" fontId="8" fillId="19" borderId="0" xfId="0" applyNumberFormat="1" applyFont="1" applyFill="1" applyAlignment="1">
      <alignment horizontal="right" vertical="top" wrapText="1"/>
    </xf>
    <xf numFmtId="0" fontId="17" fillId="25" borderId="25" xfId="0" applyFont="1" applyFill="1" applyBorder="1" applyAlignment="1">
      <alignment horizontal="right" vertical="center" wrapText="1"/>
    </xf>
    <xf numFmtId="44" fontId="6" fillId="7" borderId="25" xfId="4" applyFont="1" applyFill="1" applyBorder="1" applyAlignment="1">
      <alignment horizontal="right" vertical="top" wrapText="1"/>
    </xf>
    <xf numFmtId="44" fontId="6" fillId="7" borderId="31" xfId="4" applyFont="1" applyFill="1" applyBorder="1" applyAlignment="1">
      <alignment horizontal="right" vertical="top" wrapText="1"/>
    </xf>
    <xf numFmtId="44" fontId="9" fillId="17" borderId="31" xfId="4" applyFont="1" applyFill="1" applyBorder="1" applyAlignment="1">
      <alignment horizontal="right" vertical="top" wrapText="1"/>
    </xf>
    <xf numFmtId="44" fontId="9" fillId="17" borderId="25" xfId="4" applyFont="1" applyFill="1" applyBorder="1" applyAlignment="1">
      <alignment horizontal="right" vertical="top" wrapText="1"/>
    </xf>
    <xf numFmtId="44" fontId="5" fillId="16" borderId="28" xfId="4" applyFont="1" applyFill="1" applyBorder="1" applyAlignment="1">
      <alignment horizontal="right" vertical="top" wrapText="1"/>
    </xf>
    <xf numFmtId="0" fontId="19" fillId="26" borderId="25" xfId="0" applyFont="1" applyFill="1" applyBorder="1" applyAlignment="1">
      <alignment horizontal="left" vertical="center" wrapText="1"/>
    </xf>
    <xf numFmtId="0" fontId="19" fillId="26" borderId="25" xfId="0" applyFont="1" applyFill="1" applyBorder="1" applyAlignment="1">
      <alignment horizontal="left" vertical="center"/>
    </xf>
    <xf numFmtId="0" fontId="12" fillId="12" borderId="0" xfId="0" applyFont="1" applyFill="1" applyAlignment="1">
      <alignment horizontal="right" vertical="top" wrapText="1"/>
    </xf>
    <xf numFmtId="0" fontId="11" fillId="11" borderId="0" xfId="0" applyFont="1" applyFill="1" applyAlignment="1">
      <alignment horizontal="left" vertical="top" wrapText="1"/>
    </xf>
    <xf numFmtId="44" fontId="13" fillId="13" borderId="0" xfId="4" applyFont="1" applyFill="1" applyAlignment="1">
      <alignment horizontal="right" vertical="top" wrapText="1"/>
    </xf>
    <xf numFmtId="44" fontId="12" fillId="12" borderId="0" xfId="4" applyFont="1" applyFill="1" applyAlignment="1">
      <alignment horizontal="right" vertical="top" wrapText="1"/>
    </xf>
    <xf numFmtId="0" fontId="5" fillId="6" borderId="14" xfId="0" applyFont="1" applyFill="1" applyBorder="1" applyAlignment="1">
      <alignment horizontal="left" vertical="top" wrapText="1"/>
    </xf>
    <xf numFmtId="0" fontId="5" fillId="6" borderId="25" xfId="0" applyFont="1" applyFill="1" applyBorder="1" applyAlignment="1">
      <alignment horizontal="left" vertical="top" wrapText="1"/>
    </xf>
    <xf numFmtId="0" fontId="5" fillId="6" borderId="30" xfId="0" applyFont="1" applyFill="1" applyBorder="1" applyAlignment="1">
      <alignment horizontal="left" vertical="top" wrapText="1"/>
    </xf>
    <xf numFmtId="0" fontId="5" fillId="6" borderId="31" xfId="0" applyFont="1" applyFill="1" applyBorder="1" applyAlignment="1">
      <alignment horizontal="left" vertical="top" wrapText="1"/>
    </xf>
    <xf numFmtId="0" fontId="3" fillId="4" borderId="14" xfId="0" applyFont="1" applyFill="1" applyBorder="1" applyAlignment="1">
      <alignment horizontal="left" vertical="top" wrapText="1"/>
    </xf>
    <xf numFmtId="0" fontId="3" fillId="4" borderId="25" xfId="0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left" vertical="top" wrapText="1"/>
    </xf>
    <xf numFmtId="0" fontId="2" fillId="3" borderId="33" xfId="0" applyFont="1" applyFill="1" applyBorder="1" applyAlignment="1">
      <alignment horizontal="center" wrapText="1"/>
    </xf>
    <xf numFmtId="0" fontId="0" fillId="0" borderId="4" xfId="0" applyBorder="1"/>
    <xf numFmtId="0" fontId="0" fillId="0" borderId="34" xfId="0" applyBorder="1"/>
    <xf numFmtId="0" fontId="8" fillId="19" borderId="0" xfId="0" applyFont="1" applyFill="1" applyAlignment="1">
      <alignment horizontal="right" vertical="top" wrapText="1"/>
    </xf>
    <xf numFmtId="0" fontId="8" fillId="19" borderId="0" xfId="0" applyFont="1" applyFill="1" applyAlignment="1">
      <alignment horizontal="left" vertical="top" wrapText="1"/>
    </xf>
    <xf numFmtId="44" fontId="8" fillId="19" borderId="0" xfId="4" applyFont="1" applyFill="1" applyAlignment="1">
      <alignment horizontal="right" vertical="top" wrapText="1"/>
    </xf>
    <xf numFmtId="0" fontId="1" fillId="19" borderId="0" xfId="0" applyFont="1" applyFill="1" applyAlignment="1">
      <alignment horizontal="center" wrapText="1"/>
    </xf>
    <xf numFmtId="0" fontId="0" fillId="0" borderId="0" xfId="0"/>
    <xf numFmtId="0" fontId="1" fillId="19" borderId="0" xfId="0" applyFont="1" applyFill="1" applyAlignment="1">
      <alignment horizontal="left" vertical="top" wrapText="1"/>
    </xf>
    <xf numFmtId="0" fontId="10" fillId="19" borderId="0" xfId="0" applyFont="1" applyFill="1" applyAlignment="1">
      <alignment horizontal="right" vertical="top" wrapText="1"/>
    </xf>
    <xf numFmtId="0" fontId="5" fillId="16" borderId="2" xfId="0" applyFont="1" applyFill="1" applyBorder="1" applyAlignment="1">
      <alignment horizontal="left" vertical="top" wrapText="1"/>
    </xf>
    <xf numFmtId="0" fontId="1" fillId="19" borderId="2" xfId="0" applyFont="1" applyFill="1" applyBorder="1" applyAlignment="1">
      <alignment horizontal="left" vertical="top" wrapText="1"/>
    </xf>
    <xf numFmtId="0" fontId="9" fillId="17" borderId="2" xfId="0" applyFont="1" applyFill="1" applyBorder="1" applyAlignment="1">
      <alignment horizontal="left" vertical="top" wrapText="1"/>
    </xf>
    <xf numFmtId="0" fontId="10" fillId="9" borderId="2" xfId="0" applyFont="1" applyFill="1" applyBorder="1" applyAlignment="1">
      <alignment horizontal="left" vertical="top" wrapText="1"/>
    </xf>
    <xf numFmtId="0" fontId="10" fillId="10" borderId="2" xfId="0" applyFont="1" applyFill="1" applyBorder="1" applyAlignment="1">
      <alignment horizontal="left" vertical="top" wrapText="1"/>
    </xf>
    <xf numFmtId="0" fontId="1" fillId="19" borderId="27" xfId="0" applyFont="1" applyFill="1" applyBorder="1" applyAlignment="1">
      <alignment horizontal="center" wrapText="1"/>
    </xf>
    <xf numFmtId="0" fontId="0" fillId="0" borderId="28" xfId="0" applyBorder="1"/>
    <xf numFmtId="0" fontId="0" fillId="0" borderId="29" xfId="0" applyBorder="1"/>
    <xf numFmtId="0" fontId="33" fillId="22" borderId="21" xfId="0" applyFont="1" applyFill="1" applyBorder="1" applyAlignment="1">
      <alignment horizontal="center" vertical="center"/>
    </xf>
    <xf numFmtId="0" fontId="33" fillId="22" borderId="22" xfId="0" applyFont="1" applyFill="1" applyBorder="1" applyAlignment="1">
      <alignment horizontal="center" vertical="center"/>
    </xf>
    <xf numFmtId="0" fontId="33" fillId="22" borderId="23" xfId="0" applyFont="1" applyFill="1" applyBorder="1" applyAlignment="1">
      <alignment horizontal="center" vertical="center"/>
    </xf>
    <xf numFmtId="0" fontId="33" fillId="23" borderId="21" xfId="0" applyFont="1" applyFill="1" applyBorder="1" applyAlignment="1">
      <alignment horizontal="center" vertical="center"/>
    </xf>
    <xf numFmtId="0" fontId="33" fillId="23" borderId="22" xfId="0" applyFont="1" applyFill="1" applyBorder="1" applyAlignment="1">
      <alignment horizontal="center" vertical="center"/>
    </xf>
    <xf numFmtId="0" fontId="33" fillId="23" borderId="23" xfId="0" applyFont="1" applyFill="1" applyBorder="1" applyAlignment="1">
      <alignment horizontal="center" vertical="center"/>
    </xf>
    <xf numFmtId="0" fontId="33" fillId="24" borderId="21" xfId="0" applyFont="1" applyFill="1" applyBorder="1" applyAlignment="1">
      <alignment horizontal="center" vertical="center"/>
    </xf>
    <xf numFmtId="0" fontId="33" fillId="24" borderId="22" xfId="0" applyFont="1" applyFill="1" applyBorder="1" applyAlignment="1">
      <alignment horizontal="center" vertical="center"/>
    </xf>
    <xf numFmtId="0" fontId="33" fillId="24" borderId="23" xfId="0" applyFont="1" applyFill="1" applyBorder="1" applyAlignment="1">
      <alignment horizontal="center" vertical="center"/>
    </xf>
    <xf numFmtId="0" fontId="1" fillId="19" borderId="2" xfId="0" applyFont="1" applyFill="1" applyBorder="1" applyAlignment="1">
      <alignment horizontal="right" vertical="top" wrapText="1"/>
    </xf>
    <xf numFmtId="0" fontId="1" fillId="19" borderId="2" xfId="0" applyFont="1" applyFill="1" applyBorder="1" applyAlignment="1">
      <alignment horizontal="center" vertical="top" wrapText="1"/>
    </xf>
    <xf numFmtId="0" fontId="17" fillId="0" borderId="0" xfId="1" applyFont="1" applyAlignment="1">
      <alignment horizontal="center" vertical="center" wrapText="1"/>
    </xf>
    <xf numFmtId="49" fontId="17" fillId="0" borderId="0" xfId="1" applyNumberFormat="1" applyFont="1" applyAlignment="1">
      <alignment horizontal="right" vertical="center"/>
    </xf>
    <xf numFmtId="0" fontId="17" fillId="20" borderId="4" xfId="1" applyFont="1" applyFill="1" applyBorder="1" applyAlignment="1">
      <alignment horizontal="center" vertical="center"/>
    </xf>
    <xf numFmtId="0" fontId="17" fillId="20" borderId="6" xfId="1" applyFont="1" applyFill="1" applyBorder="1" applyAlignment="1">
      <alignment horizontal="center" vertical="center"/>
    </xf>
    <xf numFmtId="0" fontId="17" fillId="20" borderId="4" xfId="1" applyFont="1" applyFill="1" applyBorder="1" applyAlignment="1">
      <alignment horizontal="center" vertical="center" wrapText="1"/>
    </xf>
    <xf numFmtId="0" fontId="17" fillId="20" borderId="6" xfId="1" applyFont="1" applyFill="1" applyBorder="1" applyAlignment="1">
      <alignment horizontal="center" vertical="center" wrapText="1"/>
    </xf>
    <xf numFmtId="0" fontId="17" fillId="20" borderId="5" xfId="1" applyFont="1" applyFill="1" applyBorder="1" applyAlignment="1">
      <alignment horizontal="center" vertical="center" wrapText="1"/>
    </xf>
    <xf numFmtId="49" fontId="22" fillId="0" borderId="0" xfId="1" applyNumberFormat="1" applyFont="1" applyAlignment="1">
      <alignment horizontal="right" vertical="center"/>
    </xf>
    <xf numFmtId="0" fontId="30" fillId="0" borderId="0" xfId="1" applyFont="1" applyAlignment="1">
      <alignment horizontal="left"/>
    </xf>
  </cellXfs>
  <cellStyles count="5">
    <cellStyle name="Moeda" xfId="4" builtinId="4"/>
    <cellStyle name="Moeda 2" xfId="3"/>
    <cellStyle name="Normal" xfId="0" builtinId="0"/>
    <cellStyle name="Normal 2" xfId="1"/>
    <cellStyle name="Vírgula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i&#231;&#227;o%20n&#186;%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g_aroldo\Meus%20documentos\GEOSOLO\PAVIMENT_VG\Med_5_marajoar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ysa\c\INTERNET\Eudora\Attach\SBLO_PcP-AmpTPS_fora_CLP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iz1\c\EXCEL\CECAV\OR&#199;CILNI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peated%20header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latório-5ª med."/>
      <sheetName val="RESUMO-DVOP"/>
      <sheetName val="REAJUSTE "/>
      <sheetName val="Rem. e limpeza "/>
      <sheetName val="Cubação - Teórica"/>
      <sheetName val="DMT - TEORICO "/>
      <sheetName val="Cub.-Med 5"/>
      <sheetName val="DMT-5ª MEDIÇÃO "/>
      <sheetName val="Cronograma Físico-Financeiro"/>
      <sheetName val="Cronograma Semanal"/>
      <sheetName val="Bueiros"/>
      <sheetName val="Regula"/>
      <sheetName val="Sub-base"/>
      <sheetName val="Base"/>
      <sheetName val="Imprimação"/>
      <sheetName val="CBUQ"/>
      <sheetName val="Colchão drenante"/>
      <sheetName val="TSS"/>
      <sheetName val="TSD-FOG"/>
      <sheetName val="AGREGADOS"/>
      <sheetName val="Pintura"/>
      <sheetName val="Grama"/>
      <sheetName val="Transporte de brita"/>
      <sheetName val="DRENO"/>
      <sheetName val="DRENO SALDO"/>
      <sheetName val="AÇO CA-50"/>
      <sheetName val="AÇO CA-50 (2)"/>
      <sheetName val="DMT - TEORICO 2"/>
      <sheetName val="Acumulad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36">
          <cell r="J36">
            <v>39224</v>
          </cell>
          <cell r="M36">
            <v>39224</v>
          </cell>
        </row>
      </sheetData>
      <sheetData sheetId="12">
        <row r="36">
          <cell r="U36">
            <v>228419.09999999998</v>
          </cell>
        </row>
      </sheetData>
      <sheetData sheetId="13">
        <row r="39">
          <cell r="U39">
            <v>263049.59999999998</v>
          </cell>
        </row>
        <row r="40">
          <cell r="U40">
            <v>13152.48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l"/>
      <sheetName val="MED_5"/>
      <sheetName val="REL MED_5"/>
      <sheetName val="Relatório-1ª med."/>
      <sheetName val="DRENA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létrica"/>
      <sheetName val="Orçamento Global"/>
      <sheetName val="Hidrossanitário"/>
    </sheetNames>
    <sheetDataSet>
      <sheetData sheetId="0"/>
      <sheetData sheetId="1" refreshError="1">
        <row r="38">
          <cell r="D38">
            <v>0.2</v>
          </cell>
        </row>
      </sheetData>
      <sheetData sheetId="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</sheetNames>
    <sheetDataSet>
      <sheetData sheetId="0">
        <row r="13">
          <cell r="J13">
            <v>1350.16</v>
          </cell>
        </row>
        <row r="30">
          <cell r="J30">
            <v>1189.9100000000001</v>
          </cell>
        </row>
        <row r="39">
          <cell r="J39">
            <v>11246.3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eated header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3"/>
  <sheetViews>
    <sheetView showOutlineSymbols="0" showWhiteSpace="0" workbookViewId="0">
      <selection activeCell="D2" sqref="D2"/>
    </sheetView>
  </sheetViews>
  <sheetFormatPr defaultRowHeight="14.25" x14ac:dyDescent="0.2"/>
  <cols>
    <col min="1" max="2" width="10" bestFit="1" customWidth="1"/>
    <col min="3" max="3" width="0" hidden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1.875" bestFit="1" customWidth="1"/>
    <col min="11" max="11" width="18.125" bestFit="1" customWidth="1"/>
  </cols>
  <sheetData>
    <row r="1" spans="1:11" ht="15" x14ac:dyDescent="0.2">
      <c r="A1" s="1"/>
      <c r="B1" s="1"/>
      <c r="C1" s="1"/>
      <c r="D1" s="95" t="s">
        <v>1066</v>
      </c>
      <c r="E1" s="1" t="s">
        <v>0</v>
      </c>
      <c r="F1" s="150" t="s">
        <v>1</v>
      </c>
      <c r="G1" s="150"/>
      <c r="H1" s="150"/>
      <c r="I1" s="150" t="s">
        <v>2</v>
      </c>
      <c r="J1" s="150"/>
      <c r="K1" s="150"/>
    </row>
    <row r="2" spans="1:11" ht="80.099999999999994" customHeight="1" thickBot="1" x14ac:dyDescent="0.25">
      <c r="A2" s="2"/>
      <c r="B2" s="2"/>
      <c r="C2" s="2"/>
      <c r="D2" s="6" t="s">
        <v>33</v>
      </c>
      <c r="E2" s="2" t="s">
        <v>3</v>
      </c>
      <c r="F2" s="141" t="s">
        <v>4</v>
      </c>
      <c r="G2" s="141"/>
      <c r="H2" s="141"/>
      <c r="I2" s="141" t="s">
        <v>5</v>
      </c>
      <c r="J2" s="141"/>
      <c r="K2" s="141"/>
    </row>
    <row r="3" spans="1:11" ht="15" x14ac:dyDescent="0.25">
      <c r="A3" s="151" t="s">
        <v>6</v>
      </c>
      <c r="B3" s="152"/>
      <c r="C3" s="152"/>
      <c r="D3" s="152"/>
      <c r="E3" s="152"/>
      <c r="F3" s="152"/>
      <c r="G3" s="152"/>
      <c r="H3" s="152"/>
      <c r="I3" s="152"/>
      <c r="J3" s="152"/>
      <c r="K3" s="153"/>
    </row>
    <row r="4" spans="1:11" ht="30" customHeight="1" x14ac:dyDescent="0.2">
      <c r="A4" s="148" t="s">
        <v>7</v>
      </c>
      <c r="B4" s="149"/>
      <c r="C4" s="149"/>
      <c r="D4" s="149" t="s">
        <v>8</v>
      </c>
      <c r="E4" s="149"/>
      <c r="F4" s="149"/>
      <c r="G4" s="149"/>
      <c r="H4" s="149"/>
      <c r="I4" s="149"/>
      <c r="J4" s="119" t="s">
        <v>9</v>
      </c>
      <c r="K4" s="120" t="s">
        <v>10</v>
      </c>
    </row>
    <row r="5" spans="1:11" ht="24" customHeight="1" x14ac:dyDescent="0.2">
      <c r="A5" s="144" t="s">
        <v>11</v>
      </c>
      <c r="B5" s="145"/>
      <c r="C5" s="145"/>
      <c r="D5" s="145" t="s">
        <v>12</v>
      </c>
      <c r="E5" s="145"/>
      <c r="F5" s="145"/>
      <c r="G5" s="145"/>
      <c r="H5" s="145"/>
      <c r="I5" s="145"/>
      <c r="J5" s="133">
        <f>'Orçamento Sintético'!I5</f>
        <v>273.93</v>
      </c>
      <c r="K5" s="121">
        <f>'Orçamento Sintético'!J5</f>
        <v>6.0802457934867264E-4</v>
      </c>
    </row>
    <row r="6" spans="1:11" ht="24" customHeight="1" x14ac:dyDescent="0.2">
      <c r="A6" s="144" t="s">
        <v>13</v>
      </c>
      <c r="B6" s="145"/>
      <c r="C6" s="145"/>
      <c r="D6" s="145" t="s">
        <v>14</v>
      </c>
      <c r="E6" s="145"/>
      <c r="F6" s="145"/>
      <c r="G6" s="145"/>
      <c r="H6" s="145"/>
      <c r="I6" s="145"/>
      <c r="J6" s="133">
        <f>'Orçamento Sintético'!I7</f>
        <v>27504.98</v>
      </c>
      <c r="K6" s="121">
        <f>'Orçamento Sintético'!J7</f>
        <v>6.1051012647368501E-2</v>
      </c>
    </row>
    <row r="7" spans="1:11" ht="24" customHeight="1" x14ac:dyDescent="0.2">
      <c r="A7" s="144" t="s">
        <v>15</v>
      </c>
      <c r="B7" s="145"/>
      <c r="C7" s="145"/>
      <c r="D7" s="145" t="s">
        <v>16</v>
      </c>
      <c r="E7" s="145"/>
      <c r="F7" s="145"/>
      <c r="G7" s="145"/>
      <c r="H7" s="145"/>
      <c r="I7" s="145"/>
      <c r="J7" s="133">
        <f>'Orçamento Sintético'!I14</f>
        <v>23444.900000000005</v>
      </c>
      <c r="K7" s="121">
        <f>'Orçamento Sintético'!J14</f>
        <v>5.2039117513129993E-2</v>
      </c>
    </row>
    <row r="8" spans="1:11" ht="24" customHeight="1" x14ac:dyDescent="0.2">
      <c r="A8" s="144" t="s">
        <v>17</v>
      </c>
      <c r="B8" s="145"/>
      <c r="C8" s="145"/>
      <c r="D8" s="145" t="s">
        <v>18</v>
      </c>
      <c r="E8" s="145"/>
      <c r="F8" s="145"/>
      <c r="G8" s="145"/>
      <c r="H8" s="145"/>
      <c r="I8" s="145"/>
      <c r="J8" s="133">
        <f>'Orçamento Sintético'!I22</f>
        <v>86700.05</v>
      </c>
      <c r="K8" s="121">
        <f>'Orçamento Sintético'!J22</f>
        <v>0.19244245402387067</v>
      </c>
    </row>
    <row r="9" spans="1:11" ht="24" customHeight="1" x14ac:dyDescent="0.2">
      <c r="A9" s="144" t="s">
        <v>19</v>
      </c>
      <c r="B9" s="145"/>
      <c r="C9" s="145"/>
      <c r="D9" s="145" t="s">
        <v>20</v>
      </c>
      <c r="E9" s="145"/>
      <c r="F9" s="145"/>
      <c r="G9" s="145"/>
      <c r="H9" s="145"/>
      <c r="I9" s="145"/>
      <c r="J9" s="133">
        <f>'Orçamento Sintético'!I28</f>
        <v>44007.040000000001</v>
      </c>
      <c r="K9" s="121">
        <f>'Orçamento Sintético'!J28</f>
        <v>9.7679560414632244E-2</v>
      </c>
    </row>
    <row r="10" spans="1:11" ht="24" customHeight="1" x14ac:dyDescent="0.2">
      <c r="A10" s="144" t="s">
        <v>21</v>
      </c>
      <c r="B10" s="145"/>
      <c r="C10" s="145"/>
      <c r="D10" s="145" t="s">
        <v>22</v>
      </c>
      <c r="E10" s="145"/>
      <c r="F10" s="145"/>
      <c r="G10" s="145"/>
      <c r="H10" s="145"/>
      <c r="I10" s="145"/>
      <c r="J10" s="133">
        <f>'Orçamento Sintético'!I34</f>
        <v>264242.93</v>
      </c>
      <c r="K10" s="121">
        <f>'Orçamento Sintético'!J34</f>
        <v>0.58652282100942121</v>
      </c>
    </row>
    <row r="11" spans="1:11" ht="24" customHeight="1" thickBot="1" x14ac:dyDescent="0.25">
      <c r="A11" s="146" t="s">
        <v>23</v>
      </c>
      <c r="B11" s="147"/>
      <c r="C11" s="147"/>
      <c r="D11" s="147" t="s">
        <v>24</v>
      </c>
      <c r="E11" s="147"/>
      <c r="F11" s="147"/>
      <c r="G11" s="147"/>
      <c r="H11" s="147"/>
      <c r="I11" s="147"/>
      <c r="J11" s="134">
        <f>'Orçamento Sintético'!I39</f>
        <v>4350.72</v>
      </c>
      <c r="K11" s="122">
        <f>'Orçamento Sintético'!J39</f>
        <v>9.6570098122288808E-3</v>
      </c>
    </row>
    <row r="12" spans="1:11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1" x14ac:dyDescent="0.2">
      <c r="A13" s="140" t="s">
        <v>25</v>
      </c>
      <c r="B13" s="140"/>
      <c r="C13" s="140"/>
      <c r="D13" s="4" t="s">
        <v>26</v>
      </c>
      <c r="E13" s="3"/>
      <c r="F13" s="3"/>
      <c r="G13" s="141" t="s">
        <v>27</v>
      </c>
      <c r="H13" s="140"/>
      <c r="I13" s="142">
        <v>372519.05903753923</v>
      </c>
      <c r="J13" s="143"/>
      <c r="K13" s="143"/>
    </row>
    <row r="14" spans="1:11" x14ac:dyDescent="0.2">
      <c r="A14" s="140" t="s">
        <v>28</v>
      </c>
      <c r="B14" s="140"/>
      <c r="C14" s="140"/>
      <c r="D14" s="4"/>
      <c r="E14" s="3"/>
      <c r="F14" s="3"/>
      <c r="G14" s="141" t="s">
        <v>29</v>
      </c>
      <c r="H14" s="140"/>
      <c r="I14" s="142">
        <v>78005.490962460695</v>
      </c>
      <c r="J14" s="143"/>
      <c r="K14" s="143"/>
    </row>
    <row r="15" spans="1:11" x14ac:dyDescent="0.2">
      <c r="A15" s="140" t="s">
        <v>30</v>
      </c>
      <c r="B15" s="140"/>
      <c r="C15" s="140"/>
      <c r="D15" s="4" t="s">
        <v>31</v>
      </c>
      <c r="E15" s="3"/>
      <c r="F15" s="3"/>
      <c r="G15" s="141" t="s">
        <v>32</v>
      </c>
      <c r="H15" s="140"/>
      <c r="I15" s="142">
        <v>450524.54999999993</v>
      </c>
      <c r="J15" s="143"/>
      <c r="K15" s="143"/>
    </row>
    <row r="17" spans="2:8" ht="35.25" customHeight="1" x14ac:dyDescent="0.2">
      <c r="B17" s="132" t="s">
        <v>1067</v>
      </c>
      <c r="C17" s="138" t="s">
        <v>1068</v>
      </c>
      <c r="D17" s="138"/>
      <c r="E17" s="138"/>
      <c r="F17" s="138"/>
      <c r="G17" s="138"/>
      <c r="H17" s="138"/>
    </row>
    <row r="18" spans="2:8" ht="38.25" customHeight="1" x14ac:dyDescent="0.2">
      <c r="B18" s="132" t="s">
        <v>1069</v>
      </c>
      <c r="C18" s="138" t="s">
        <v>1070</v>
      </c>
      <c r="D18" s="138"/>
      <c r="E18" s="138"/>
      <c r="F18" s="138"/>
      <c r="G18" s="138"/>
      <c r="H18" s="138"/>
    </row>
    <row r="19" spans="2:8" ht="34.5" customHeight="1" x14ac:dyDescent="0.2">
      <c r="B19" s="132" t="s">
        <v>1071</v>
      </c>
      <c r="C19" s="138" t="s">
        <v>1072</v>
      </c>
      <c r="D19" s="138"/>
      <c r="E19" s="138"/>
      <c r="F19" s="138"/>
      <c r="G19" s="138"/>
      <c r="H19" s="138"/>
    </row>
    <row r="20" spans="2:8" ht="33" customHeight="1" x14ac:dyDescent="0.2">
      <c r="B20" s="132" t="s">
        <v>1073</v>
      </c>
      <c r="C20" s="139" t="s">
        <v>1074</v>
      </c>
      <c r="D20" s="139"/>
      <c r="E20" s="139"/>
      <c r="F20" s="139"/>
      <c r="G20" s="139"/>
      <c r="H20" s="139"/>
    </row>
    <row r="21" spans="2:8" ht="33.75" customHeight="1" x14ac:dyDescent="0.2">
      <c r="B21" s="132" t="s">
        <v>1075</v>
      </c>
      <c r="C21" s="138" t="s">
        <v>1076</v>
      </c>
      <c r="D21" s="138"/>
      <c r="E21" s="138"/>
      <c r="F21" s="138"/>
      <c r="G21" s="138"/>
      <c r="H21" s="138"/>
    </row>
    <row r="22" spans="2:8" ht="22.5" customHeight="1" x14ac:dyDescent="0.2">
      <c r="B22" s="132" t="s">
        <v>1077</v>
      </c>
      <c r="C22" s="138" t="s">
        <v>1078</v>
      </c>
      <c r="D22" s="138"/>
      <c r="E22" s="138"/>
      <c r="F22" s="138"/>
      <c r="G22" s="138"/>
      <c r="H22" s="138"/>
    </row>
    <row r="23" spans="2:8" ht="28.5" customHeight="1" x14ac:dyDescent="0.2">
      <c r="B23" s="132" t="s">
        <v>1079</v>
      </c>
      <c r="C23" s="138" t="s">
        <v>1080</v>
      </c>
      <c r="D23" s="138"/>
      <c r="E23" s="138"/>
      <c r="F23" s="138"/>
      <c r="G23" s="138"/>
      <c r="H23" s="138"/>
    </row>
  </sheetData>
  <mergeCells count="37">
    <mergeCell ref="F1:H1"/>
    <mergeCell ref="I1:K1"/>
    <mergeCell ref="F2:H2"/>
    <mergeCell ref="I2:K2"/>
    <mergeCell ref="A3:K3"/>
    <mergeCell ref="A4:C4"/>
    <mergeCell ref="D4:I4"/>
    <mergeCell ref="A5:C5"/>
    <mergeCell ref="D5:I5"/>
    <mergeCell ref="A6:C6"/>
    <mergeCell ref="D6:I6"/>
    <mergeCell ref="A7:C7"/>
    <mergeCell ref="D7:I7"/>
    <mergeCell ref="A8:C8"/>
    <mergeCell ref="D8:I8"/>
    <mergeCell ref="A9:C9"/>
    <mergeCell ref="D9:I9"/>
    <mergeCell ref="A10:C10"/>
    <mergeCell ref="D10:I10"/>
    <mergeCell ref="A11:C11"/>
    <mergeCell ref="D11:I11"/>
    <mergeCell ref="A13:C13"/>
    <mergeCell ref="G13:H13"/>
    <mergeCell ref="I13:K13"/>
    <mergeCell ref="A14:C14"/>
    <mergeCell ref="G14:H14"/>
    <mergeCell ref="I14:K14"/>
    <mergeCell ref="A15:C15"/>
    <mergeCell ref="G15:H15"/>
    <mergeCell ref="I15:K15"/>
    <mergeCell ref="C22:H22"/>
    <mergeCell ref="C23:H23"/>
    <mergeCell ref="C17:H17"/>
    <mergeCell ref="C18:H18"/>
    <mergeCell ref="C19:H19"/>
    <mergeCell ref="C20:H20"/>
    <mergeCell ref="C21:H21"/>
  </mergeCells>
  <pageMargins left="0.5" right="0.5" top="1" bottom="1" header="0.5" footer="0.5"/>
  <pageSetup paperSize="9" scale="72" fitToHeight="0" orientation="landscape" r:id="rId1"/>
  <headerFooter>
    <oddHeader>&amp;L &amp;C &amp;R</oddHeader>
    <oddFooter>&amp;L &amp;C &amp;R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showOutlineSymbols="0" showWhiteSpace="0" topLeftCell="A25" workbookViewId="0">
      <selection activeCell="D31" sqref="D31"/>
    </sheetView>
  </sheetViews>
  <sheetFormatPr defaultRowHeight="14.25" x14ac:dyDescent="0.2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0" ht="15" x14ac:dyDescent="0.2">
      <c r="A1" s="7"/>
      <c r="B1" s="7"/>
      <c r="C1" s="7"/>
      <c r="D1" s="95" t="s">
        <v>1066</v>
      </c>
      <c r="E1" s="159" t="s">
        <v>0</v>
      </c>
      <c r="F1" s="159"/>
      <c r="G1" s="159" t="s">
        <v>1</v>
      </c>
      <c r="H1" s="159"/>
      <c r="I1" s="159" t="s">
        <v>2</v>
      </c>
      <c r="J1" s="159"/>
    </row>
    <row r="2" spans="1:10" ht="80.099999999999994" customHeight="1" x14ac:dyDescent="0.2">
      <c r="A2" s="8"/>
      <c r="B2" s="8"/>
      <c r="C2" s="8"/>
      <c r="D2" s="8" t="s">
        <v>33</v>
      </c>
      <c r="E2" s="155" t="s">
        <v>3</v>
      </c>
      <c r="F2" s="155"/>
      <c r="G2" s="155" t="s">
        <v>4</v>
      </c>
      <c r="H2" s="155"/>
      <c r="I2" s="155" t="s">
        <v>5</v>
      </c>
      <c r="J2" s="155"/>
    </row>
    <row r="3" spans="1:10" ht="15" x14ac:dyDescent="0.25">
      <c r="A3" s="157" t="s">
        <v>34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30.75" thickBot="1" x14ac:dyDescent="0.25">
      <c r="A4" s="104" t="s">
        <v>7</v>
      </c>
      <c r="B4" s="105" t="s">
        <v>35</v>
      </c>
      <c r="C4" s="104" t="s">
        <v>36</v>
      </c>
      <c r="D4" s="104" t="s">
        <v>8</v>
      </c>
      <c r="E4" s="106" t="s">
        <v>37</v>
      </c>
      <c r="F4" s="105" t="s">
        <v>38</v>
      </c>
      <c r="G4" s="105" t="s">
        <v>39</v>
      </c>
      <c r="H4" s="105" t="s">
        <v>40</v>
      </c>
      <c r="I4" s="105" t="s">
        <v>9</v>
      </c>
      <c r="J4" s="105" t="s">
        <v>10</v>
      </c>
    </row>
    <row r="5" spans="1:10" x14ac:dyDescent="0.2">
      <c r="A5" s="107" t="s">
        <v>11</v>
      </c>
      <c r="B5" s="108"/>
      <c r="C5" s="108"/>
      <c r="D5" s="108" t="s">
        <v>12</v>
      </c>
      <c r="E5" s="108"/>
      <c r="F5" s="109"/>
      <c r="G5" s="108"/>
      <c r="H5" s="108"/>
      <c r="I5" s="137">
        <f>I6</f>
        <v>273.93</v>
      </c>
      <c r="J5" s="111">
        <f>I5 / H44</f>
        <v>6.0802457934867264E-4</v>
      </c>
    </row>
    <row r="6" spans="1:10" ht="15" thickBot="1" x14ac:dyDescent="0.25">
      <c r="A6" s="112" t="s">
        <v>41</v>
      </c>
      <c r="B6" s="113" t="s">
        <v>42</v>
      </c>
      <c r="C6" s="114" t="s">
        <v>43</v>
      </c>
      <c r="D6" s="114" t="s">
        <v>44</v>
      </c>
      <c r="E6" s="115" t="s">
        <v>45</v>
      </c>
      <c r="F6" s="113" t="str">
        <f>'Memória de Cálculo'!D6</f>
        <v xml:space="preserve"> 1,0</v>
      </c>
      <c r="G6" s="135">
        <v>226.5</v>
      </c>
      <c r="H6" s="135">
        <f>ROUND(G6 * (1 + G2), 2)</f>
        <v>273.93</v>
      </c>
      <c r="I6" s="135">
        <f>ROUND(F6 * H6, 2)</f>
        <v>273.93</v>
      </c>
      <c r="J6" s="116">
        <f>I6 /  H44</f>
        <v>6.0802457934867264E-4</v>
      </c>
    </row>
    <row r="7" spans="1:10" x14ac:dyDescent="0.2">
      <c r="A7" s="107" t="s">
        <v>13</v>
      </c>
      <c r="B7" s="108"/>
      <c r="C7" s="108"/>
      <c r="D7" s="108" t="s">
        <v>14</v>
      </c>
      <c r="E7" s="108"/>
      <c r="F7" s="109"/>
      <c r="G7" s="108"/>
      <c r="H7" s="108"/>
      <c r="I7" s="110">
        <f>SUM(I8:I13)</f>
        <v>27504.98</v>
      </c>
      <c r="J7" s="111">
        <f>I7 / H44</f>
        <v>6.1051012647368501E-2</v>
      </c>
    </row>
    <row r="8" spans="1:10" x14ac:dyDescent="0.2">
      <c r="A8" s="117" t="s">
        <v>46</v>
      </c>
      <c r="B8" s="102" t="s">
        <v>47</v>
      </c>
      <c r="C8" s="101" t="s">
        <v>48</v>
      </c>
      <c r="D8" s="101" t="s">
        <v>49</v>
      </c>
      <c r="E8" s="103" t="s">
        <v>50</v>
      </c>
      <c r="F8" s="102" t="str">
        <f>'Memória de Cálculo'!D8</f>
        <v xml:space="preserve"> 88,0</v>
      </c>
      <c r="G8" s="136">
        <v>104.39</v>
      </c>
      <c r="H8" s="136">
        <f>ROUND(G8 * (1 + G2), 2)</f>
        <v>126.25</v>
      </c>
      <c r="I8" s="136">
        <f t="shared" ref="I8:I13" si="0">ROUND(F8 * H8, 2)</f>
        <v>11110</v>
      </c>
      <c r="J8" s="118">
        <f>I8 /  $H$44</f>
        <v>2.4660143381753562E-2</v>
      </c>
    </row>
    <row r="9" spans="1:10" ht="25.5" x14ac:dyDescent="0.2">
      <c r="A9" s="117" t="s">
        <v>51</v>
      </c>
      <c r="B9" s="102" t="s">
        <v>52</v>
      </c>
      <c r="C9" s="101" t="s">
        <v>48</v>
      </c>
      <c r="D9" s="101" t="s">
        <v>53</v>
      </c>
      <c r="E9" s="103" t="s">
        <v>54</v>
      </c>
      <c r="F9" s="102" t="str">
        <f>'Memória de Cálculo'!D9</f>
        <v xml:space="preserve"> 2,0</v>
      </c>
      <c r="G9" s="136">
        <v>3606.88</v>
      </c>
      <c r="H9" s="136">
        <f>ROUND(G9 * (1 + G2), 2)</f>
        <v>4362.16</v>
      </c>
      <c r="I9" s="136">
        <f t="shared" si="0"/>
        <v>8724.32</v>
      </c>
      <c r="J9" s="118">
        <f t="shared" ref="J9:J13" si="1">I9 /  $H$44</f>
        <v>1.9364804870234044E-2</v>
      </c>
    </row>
    <row r="10" spans="1:10" x14ac:dyDescent="0.2">
      <c r="A10" s="117" t="s">
        <v>55</v>
      </c>
      <c r="B10" s="102" t="s">
        <v>56</v>
      </c>
      <c r="C10" s="101" t="s">
        <v>43</v>
      </c>
      <c r="D10" s="101" t="s">
        <v>57</v>
      </c>
      <c r="E10" s="103" t="s">
        <v>58</v>
      </c>
      <c r="F10" s="102" t="str">
        <f>'Memória de Cálculo'!D10</f>
        <v xml:space="preserve"> 2,0</v>
      </c>
      <c r="G10" s="136">
        <v>742.18</v>
      </c>
      <c r="H10" s="136">
        <f>ROUND(G10 * (1 + G2), 2)</f>
        <v>897.59</v>
      </c>
      <c r="I10" s="136">
        <f t="shared" si="0"/>
        <v>1795.18</v>
      </c>
      <c r="J10" s="118">
        <f t="shared" si="1"/>
        <v>3.9846441220572782E-3</v>
      </c>
    </row>
    <row r="11" spans="1:10" x14ac:dyDescent="0.2">
      <c r="A11" s="117" t="s">
        <v>59</v>
      </c>
      <c r="B11" s="102" t="s">
        <v>60</v>
      </c>
      <c r="C11" s="101" t="s">
        <v>43</v>
      </c>
      <c r="D11" s="101" t="s">
        <v>61</v>
      </c>
      <c r="E11" s="103" t="s">
        <v>58</v>
      </c>
      <c r="F11" s="102" t="str">
        <f>'Memória de Cálculo'!D11</f>
        <v xml:space="preserve"> 2,0</v>
      </c>
      <c r="G11" s="136">
        <v>1187.5</v>
      </c>
      <c r="H11" s="136">
        <f>ROUND(G11 * (1 + G2), 2)</f>
        <v>1436.16</v>
      </c>
      <c r="I11" s="136">
        <f t="shared" si="0"/>
        <v>2872.32</v>
      </c>
      <c r="J11" s="118">
        <f t="shared" si="1"/>
        <v>6.3755016236074161E-3</v>
      </c>
    </row>
    <row r="12" spans="1:10" ht="38.25" x14ac:dyDescent="0.2">
      <c r="A12" s="117" t="s">
        <v>62</v>
      </c>
      <c r="B12" s="102" t="s">
        <v>63</v>
      </c>
      <c r="C12" s="101" t="s">
        <v>48</v>
      </c>
      <c r="D12" s="101" t="s">
        <v>64</v>
      </c>
      <c r="E12" s="103" t="s">
        <v>65</v>
      </c>
      <c r="F12" s="102" t="str">
        <f>'Memória de Cálculo'!D12</f>
        <v xml:space="preserve"> 12,0</v>
      </c>
      <c r="G12" s="136">
        <v>180.31</v>
      </c>
      <c r="H12" s="136">
        <f>ROUND(G12 * (1 + G2), 2)</f>
        <v>218.07</v>
      </c>
      <c r="I12" s="136">
        <f t="shared" si="0"/>
        <v>2616.84</v>
      </c>
      <c r="J12" s="118">
        <f t="shared" si="1"/>
        <v>5.8084293075704764E-3</v>
      </c>
    </row>
    <row r="13" spans="1:10" ht="39" thickBot="1" x14ac:dyDescent="0.25">
      <c r="A13" s="112" t="s">
        <v>66</v>
      </c>
      <c r="B13" s="113" t="s">
        <v>67</v>
      </c>
      <c r="C13" s="114" t="s">
        <v>48</v>
      </c>
      <c r="D13" s="114" t="s">
        <v>68</v>
      </c>
      <c r="E13" s="115" t="s">
        <v>69</v>
      </c>
      <c r="F13" s="102" t="str">
        <f>'Memória de Cálculo'!D13</f>
        <v xml:space="preserve"> 4,0</v>
      </c>
      <c r="G13" s="135">
        <v>79.86</v>
      </c>
      <c r="H13" s="135">
        <f>ROUND(G13 * (1 + G2), 2)</f>
        <v>96.58</v>
      </c>
      <c r="I13" s="135">
        <f t="shared" si="0"/>
        <v>386.32</v>
      </c>
      <c r="J13" s="118">
        <f t="shared" si="1"/>
        <v>8.5748934214572778E-4</v>
      </c>
    </row>
    <row r="14" spans="1:10" x14ac:dyDescent="0.2">
      <c r="A14" s="107" t="s">
        <v>15</v>
      </c>
      <c r="B14" s="108"/>
      <c r="C14" s="108"/>
      <c r="D14" s="108" t="s">
        <v>16</v>
      </c>
      <c r="E14" s="108"/>
      <c r="F14" s="109"/>
      <c r="G14" s="108"/>
      <c r="H14" s="108"/>
      <c r="I14" s="137">
        <f>SUM(I15:I21)</f>
        <v>23444.900000000005</v>
      </c>
      <c r="J14" s="111">
        <f>I14 / H44</f>
        <v>5.2039117513129993E-2</v>
      </c>
    </row>
    <row r="15" spans="1:10" x14ac:dyDescent="0.2">
      <c r="A15" s="117" t="s">
        <v>70</v>
      </c>
      <c r="B15" s="102" t="s">
        <v>71</v>
      </c>
      <c r="C15" s="101" t="s">
        <v>48</v>
      </c>
      <c r="D15" s="101" t="s">
        <v>72</v>
      </c>
      <c r="E15" s="103" t="s">
        <v>73</v>
      </c>
      <c r="F15" s="102" t="str">
        <f>'Memória de Cálculo'!D15</f>
        <v xml:space="preserve"> 17,0</v>
      </c>
      <c r="G15" s="136">
        <v>15.99</v>
      </c>
      <c r="H15" s="136">
        <f>ROUND(G15 * (1 + G2), 2)</f>
        <v>19.34</v>
      </c>
      <c r="I15" s="136">
        <f t="shared" ref="I15:I21" si="2">ROUND(F15 * H15, 2)</f>
        <v>328.78</v>
      </c>
      <c r="J15" s="118">
        <f>I15 /  $H$44</f>
        <v>7.2977155184994914E-4</v>
      </c>
    </row>
    <row r="16" spans="1:10" ht="25.5" x14ac:dyDescent="0.2">
      <c r="A16" s="117" t="s">
        <v>74</v>
      </c>
      <c r="B16" s="102" t="s">
        <v>75</v>
      </c>
      <c r="C16" s="101" t="s">
        <v>43</v>
      </c>
      <c r="D16" s="101" t="s">
        <v>76</v>
      </c>
      <c r="E16" s="103" t="s">
        <v>77</v>
      </c>
      <c r="F16" s="102" t="str">
        <f>'Memória de Cálculo'!D16</f>
        <v xml:space="preserve"> 17,0</v>
      </c>
      <c r="G16" s="136">
        <v>18</v>
      </c>
      <c r="H16" s="136">
        <f>ROUND(G16 * (1 + G2), 2)</f>
        <v>21.77</v>
      </c>
      <c r="I16" s="136">
        <f t="shared" si="2"/>
        <v>370.09</v>
      </c>
      <c r="J16" s="118">
        <f t="shared" ref="J16:J21" si="3">I16 /  $H$44</f>
        <v>8.2146466824060981E-4</v>
      </c>
    </row>
    <row r="17" spans="1:10" ht="38.25" x14ac:dyDescent="0.2">
      <c r="A17" s="117" t="s">
        <v>78</v>
      </c>
      <c r="B17" s="102" t="s">
        <v>79</v>
      </c>
      <c r="C17" s="101" t="s">
        <v>48</v>
      </c>
      <c r="D17" s="101" t="s">
        <v>80</v>
      </c>
      <c r="E17" s="103" t="s">
        <v>81</v>
      </c>
      <c r="F17" s="102" t="str">
        <f>'Memória de Cálculo'!D17</f>
        <v xml:space="preserve"> 1.948,55</v>
      </c>
      <c r="G17" s="136">
        <v>3.78</v>
      </c>
      <c r="H17" s="136">
        <f>ROUND(G17 * (1 + G2), 2)</f>
        <v>4.57</v>
      </c>
      <c r="I17" s="136">
        <f t="shared" si="2"/>
        <v>8904.8700000000008</v>
      </c>
      <c r="J17" s="118">
        <f t="shared" si="3"/>
        <v>1.9765559945623391E-2</v>
      </c>
    </row>
    <row r="18" spans="1:10" x14ac:dyDescent="0.2">
      <c r="A18" s="117" t="s">
        <v>82</v>
      </c>
      <c r="B18" s="102" t="s">
        <v>83</v>
      </c>
      <c r="C18" s="101" t="s">
        <v>48</v>
      </c>
      <c r="D18" s="101" t="s">
        <v>84</v>
      </c>
      <c r="E18" s="103" t="s">
        <v>81</v>
      </c>
      <c r="F18" s="102" t="str">
        <f>'Memória de Cálculo'!D18</f>
        <v xml:space="preserve"> 2.112,0</v>
      </c>
      <c r="G18" s="136">
        <v>3.07</v>
      </c>
      <c r="H18" s="136">
        <f>ROUND(G18 * (1 + G2), 2)</f>
        <v>3.71</v>
      </c>
      <c r="I18" s="136">
        <f t="shared" si="2"/>
        <v>7835.52</v>
      </c>
      <c r="J18" s="118">
        <f t="shared" si="3"/>
        <v>1.7391993399693762E-2</v>
      </c>
    </row>
    <row r="19" spans="1:10" x14ac:dyDescent="0.2">
      <c r="A19" s="117" t="s">
        <v>85</v>
      </c>
      <c r="B19" s="102" t="s">
        <v>86</v>
      </c>
      <c r="C19" s="101" t="s">
        <v>48</v>
      </c>
      <c r="D19" s="101" t="s">
        <v>87</v>
      </c>
      <c r="E19" s="103" t="s">
        <v>73</v>
      </c>
      <c r="F19" s="102" t="str">
        <f>'Memória de Cálculo'!D19</f>
        <v xml:space="preserve"> 680,0</v>
      </c>
      <c r="G19" s="136">
        <v>5.41</v>
      </c>
      <c r="H19" s="136">
        <f>ROUND(G19 * (1 + G2), 2)</f>
        <v>6.54</v>
      </c>
      <c r="I19" s="136">
        <f t="shared" si="2"/>
        <v>4447.2</v>
      </c>
      <c r="J19" s="118">
        <f t="shared" si="3"/>
        <v>9.8711601842785268E-3</v>
      </c>
    </row>
    <row r="20" spans="1:10" x14ac:dyDescent="0.2">
      <c r="A20" s="117" t="s">
        <v>88</v>
      </c>
      <c r="B20" s="102" t="s">
        <v>89</v>
      </c>
      <c r="C20" s="101" t="s">
        <v>48</v>
      </c>
      <c r="D20" s="101" t="s">
        <v>90</v>
      </c>
      <c r="E20" s="103" t="s">
        <v>91</v>
      </c>
      <c r="F20" s="102" t="str">
        <f>'Memória de Cálculo'!D20</f>
        <v xml:space="preserve"> 38,16</v>
      </c>
      <c r="G20" s="136">
        <v>24.51</v>
      </c>
      <c r="H20" s="136">
        <f>ROUND(G20 * (1 + G2), 2)</f>
        <v>29.64</v>
      </c>
      <c r="I20" s="136">
        <f t="shared" si="2"/>
        <v>1131.06</v>
      </c>
      <c r="J20" s="118">
        <f t="shared" si="3"/>
        <v>2.5105402136243187E-3</v>
      </c>
    </row>
    <row r="21" spans="1:10" ht="15" thickBot="1" x14ac:dyDescent="0.25">
      <c r="A21" s="112" t="s">
        <v>92</v>
      </c>
      <c r="B21" s="113" t="s">
        <v>93</v>
      </c>
      <c r="C21" s="114" t="s">
        <v>48</v>
      </c>
      <c r="D21" s="114" t="s">
        <v>94</v>
      </c>
      <c r="E21" s="115" t="s">
        <v>95</v>
      </c>
      <c r="F21" s="102" t="str">
        <f>'Memória de Cálculo'!D21</f>
        <v xml:space="preserve"> 534,23</v>
      </c>
      <c r="G21" s="135">
        <v>0.66</v>
      </c>
      <c r="H21" s="135">
        <f>ROUND(G21 * (1 + G2), 2)</f>
        <v>0.8</v>
      </c>
      <c r="I21" s="135">
        <f t="shared" si="2"/>
        <v>427.38</v>
      </c>
      <c r="J21" s="118">
        <f t="shared" si="3"/>
        <v>9.4862754981942725E-4</v>
      </c>
    </row>
    <row r="22" spans="1:10" x14ac:dyDescent="0.2">
      <c r="A22" s="107" t="s">
        <v>17</v>
      </c>
      <c r="B22" s="108"/>
      <c r="C22" s="108"/>
      <c r="D22" s="108" t="s">
        <v>18</v>
      </c>
      <c r="E22" s="108"/>
      <c r="F22" s="109"/>
      <c r="G22" s="108"/>
      <c r="H22" s="108"/>
      <c r="I22" s="137">
        <f>SUM(I23:I27)</f>
        <v>86700.05</v>
      </c>
      <c r="J22" s="111">
        <f>I22 / H44</f>
        <v>0.19244245402387067</v>
      </c>
    </row>
    <row r="23" spans="1:10" ht="25.5" x14ac:dyDescent="0.2">
      <c r="A23" s="117" t="s">
        <v>96</v>
      </c>
      <c r="B23" s="102" t="s">
        <v>97</v>
      </c>
      <c r="C23" s="101" t="s">
        <v>48</v>
      </c>
      <c r="D23" s="101" t="s">
        <v>98</v>
      </c>
      <c r="E23" s="103" t="s">
        <v>81</v>
      </c>
      <c r="F23" s="102" t="str">
        <f>'Memória de Cálculo'!D23</f>
        <v xml:space="preserve"> 492,54</v>
      </c>
      <c r="G23" s="136">
        <v>2.89</v>
      </c>
      <c r="H23" s="136">
        <f>ROUND(G23 * (1 + G2), 2)</f>
        <v>3.5</v>
      </c>
      <c r="I23" s="136">
        <f>ROUND(F23 * H23, 2)</f>
        <v>1723.89</v>
      </c>
      <c r="J23" s="118">
        <f>I23 /  $H$44</f>
        <v>3.8264063523286364E-3</v>
      </c>
    </row>
    <row r="24" spans="1:10" ht="38.25" x14ac:dyDescent="0.2">
      <c r="A24" s="117" t="s">
        <v>99</v>
      </c>
      <c r="B24" s="102" t="s">
        <v>100</v>
      </c>
      <c r="C24" s="101" t="s">
        <v>48</v>
      </c>
      <c r="D24" s="101" t="s">
        <v>101</v>
      </c>
      <c r="E24" s="103" t="s">
        <v>81</v>
      </c>
      <c r="F24" s="102" t="str">
        <f>'Memória de Cálculo'!D24</f>
        <v xml:space="preserve"> 492,54</v>
      </c>
      <c r="G24" s="136">
        <v>31.54</v>
      </c>
      <c r="H24" s="136">
        <f>ROUND(G24 * (1 + G2), 2)</f>
        <v>38.14</v>
      </c>
      <c r="I24" s="136">
        <f>ROUND(F24 * H24, 2)</f>
        <v>18785.48</v>
      </c>
      <c r="J24" s="118">
        <f t="shared" ref="J24:J27" si="4">I24 /  $H$44</f>
        <v>4.169690641719747E-2</v>
      </c>
    </row>
    <row r="25" spans="1:10" ht="38.25" x14ac:dyDescent="0.2">
      <c r="A25" s="117" t="s">
        <v>102</v>
      </c>
      <c r="B25" s="102" t="s">
        <v>103</v>
      </c>
      <c r="C25" s="101" t="s">
        <v>48</v>
      </c>
      <c r="D25" s="101" t="s">
        <v>1063</v>
      </c>
      <c r="E25" s="103" t="s">
        <v>81</v>
      </c>
      <c r="F25" s="102" t="str">
        <f>'Memória de Cálculo'!D25</f>
        <v xml:space="preserve"> 260,33</v>
      </c>
      <c r="G25" s="136">
        <v>87.23</v>
      </c>
      <c r="H25" s="136">
        <f>ROUND(G25 * (1 + G2), 2)</f>
        <v>105.5</v>
      </c>
      <c r="I25" s="136">
        <f>ROUND(F25 * H25, 2)</f>
        <v>27464.82</v>
      </c>
      <c r="J25" s="118">
        <f t="shared" si="4"/>
        <v>6.0961872111075864E-2</v>
      </c>
    </row>
    <row r="26" spans="1:10" ht="38.25" x14ac:dyDescent="0.2">
      <c r="A26" s="117" t="s">
        <v>105</v>
      </c>
      <c r="B26" s="102" t="s">
        <v>106</v>
      </c>
      <c r="C26" s="101" t="s">
        <v>107</v>
      </c>
      <c r="D26" s="101" t="s">
        <v>1064</v>
      </c>
      <c r="E26" s="103" t="s">
        <v>81</v>
      </c>
      <c r="F26" s="102" t="str">
        <f>'Memória de Cálculo'!D26</f>
        <v xml:space="preserve"> 242,77</v>
      </c>
      <c r="G26" s="136">
        <v>81.19</v>
      </c>
      <c r="H26" s="136">
        <f>ROUND(G26 * (1 + G2), 2)</f>
        <v>98.19</v>
      </c>
      <c r="I26" s="136">
        <f>ROUND(F26 * H26, 2)</f>
        <v>23837.59</v>
      </c>
      <c r="J26" s="118">
        <f t="shared" si="4"/>
        <v>5.2910745929383877E-2</v>
      </c>
    </row>
    <row r="27" spans="1:10" ht="26.25" thickBot="1" x14ac:dyDescent="0.25">
      <c r="A27" s="112" t="s">
        <v>109</v>
      </c>
      <c r="B27" s="113" t="s">
        <v>110</v>
      </c>
      <c r="C27" s="114" t="s">
        <v>48</v>
      </c>
      <c r="D27" s="114" t="s">
        <v>111</v>
      </c>
      <c r="E27" s="115" t="s">
        <v>81</v>
      </c>
      <c r="F27" s="102" t="str">
        <f>'Memória de Cálculo'!D27</f>
        <v xml:space="preserve"> 260,33</v>
      </c>
      <c r="G27" s="135">
        <v>47.29</v>
      </c>
      <c r="H27" s="135">
        <f>ROUND(G27 * (1 + G2), 2)</f>
        <v>57.19</v>
      </c>
      <c r="I27" s="135">
        <f>ROUND(F27 * H27, 2)</f>
        <v>14888.27</v>
      </c>
      <c r="J27" s="118">
        <f t="shared" si="4"/>
        <v>3.30465232138848E-2</v>
      </c>
    </row>
    <row r="28" spans="1:10" x14ac:dyDescent="0.2">
      <c r="A28" s="107" t="s">
        <v>19</v>
      </c>
      <c r="B28" s="108"/>
      <c r="C28" s="108"/>
      <c r="D28" s="108" t="s">
        <v>20</v>
      </c>
      <c r="E28" s="108"/>
      <c r="F28" s="109"/>
      <c r="G28" s="108"/>
      <c r="H28" s="108"/>
      <c r="I28" s="137">
        <f>SUM(I29:I33)</f>
        <v>44007.040000000001</v>
      </c>
      <c r="J28" s="111">
        <f>I28 / H44</f>
        <v>9.7679560414632244E-2</v>
      </c>
    </row>
    <row r="29" spans="1:10" ht="25.5" x14ac:dyDescent="0.2">
      <c r="A29" s="117" t="s">
        <v>112</v>
      </c>
      <c r="B29" s="102" t="s">
        <v>113</v>
      </c>
      <c r="C29" s="101" t="s">
        <v>43</v>
      </c>
      <c r="D29" s="101" t="s">
        <v>1086</v>
      </c>
      <c r="E29" s="103" t="s">
        <v>115</v>
      </c>
      <c r="F29" s="102" t="str">
        <f>'Memória de Cálculo'!D29</f>
        <v xml:space="preserve"> 176,0</v>
      </c>
      <c r="G29" s="136">
        <v>14.01</v>
      </c>
      <c r="H29" s="136">
        <f>ROUND(G29 * (1 + G2), 2)</f>
        <v>16.940000000000001</v>
      </c>
      <c r="I29" s="136">
        <f>ROUND(F29 * H29, 2)</f>
        <v>2981.44</v>
      </c>
      <c r="J29" s="118">
        <f>I29 /  $H$44</f>
        <v>6.6177081803866196E-3</v>
      </c>
    </row>
    <row r="30" spans="1:10" ht="25.5" x14ac:dyDescent="0.2">
      <c r="A30" s="117" t="s">
        <v>116</v>
      </c>
      <c r="B30" s="102" t="s">
        <v>117</v>
      </c>
      <c r="C30" s="101" t="s">
        <v>48</v>
      </c>
      <c r="D30" s="101" t="s">
        <v>1085</v>
      </c>
      <c r="E30" s="103" t="s">
        <v>119</v>
      </c>
      <c r="F30" s="102" t="str">
        <f>'Memória de Cálculo'!D30</f>
        <v xml:space="preserve"> 332,53</v>
      </c>
      <c r="G30" s="136">
        <v>12.03</v>
      </c>
      <c r="H30" s="136">
        <f>ROUND(G30 * (1 + G2), 2)</f>
        <v>14.55</v>
      </c>
      <c r="I30" s="136">
        <f>ROUND(F30 * H30, 2)</f>
        <v>4838.3100000000004</v>
      </c>
      <c r="J30" s="118">
        <f t="shared" ref="J30:J33" si="5">I30 /  $H$44</f>
        <v>1.0739281577441232E-2</v>
      </c>
    </row>
    <row r="31" spans="1:10" ht="25.5" x14ac:dyDescent="0.2">
      <c r="A31" s="117" t="s">
        <v>120</v>
      </c>
      <c r="B31" s="102" t="s">
        <v>121</v>
      </c>
      <c r="C31" s="101" t="s">
        <v>43</v>
      </c>
      <c r="D31" s="101" t="s">
        <v>1087</v>
      </c>
      <c r="E31" s="103" t="s">
        <v>73</v>
      </c>
      <c r="F31" s="102" t="str">
        <f>'Memória de Cálculo'!D31</f>
        <v xml:space="preserve"> 612,47</v>
      </c>
      <c r="G31" s="136">
        <v>34.44</v>
      </c>
      <c r="H31" s="136">
        <f>ROUND(G31 * (1 + G2), 2)</f>
        <v>41.65</v>
      </c>
      <c r="I31" s="136">
        <f>ROUND(F31 * H31, 2)</f>
        <v>25509.38</v>
      </c>
      <c r="J31" s="118">
        <f t="shared" si="5"/>
        <v>5.6621509305097815E-2</v>
      </c>
    </row>
    <row r="32" spans="1:10" ht="38.25" x14ac:dyDescent="0.2">
      <c r="A32" s="117" t="s">
        <v>123</v>
      </c>
      <c r="B32" s="102" t="s">
        <v>124</v>
      </c>
      <c r="C32" s="101" t="s">
        <v>48</v>
      </c>
      <c r="D32" s="101" t="s">
        <v>125</v>
      </c>
      <c r="E32" s="103" t="s">
        <v>81</v>
      </c>
      <c r="F32" s="102" t="str">
        <f>'Memória de Cálculo'!D32</f>
        <v xml:space="preserve"> 298,85</v>
      </c>
      <c r="G32" s="136">
        <v>10.050000000000001</v>
      </c>
      <c r="H32" s="136">
        <f>ROUND(G32 * (1 + G2), 2)</f>
        <v>12.15</v>
      </c>
      <c r="I32" s="136">
        <f>ROUND(F32 * H32, 2)</f>
        <v>3631.03</v>
      </c>
      <c r="J32" s="118">
        <f t="shared" si="5"/>
        <v>8.0595607941897959E-3</v>
      </c>
    </row>
    <row r="33" spans="1:11" ht="39" thickBot="1" x14ac:dyDescent="0.25">
      <c r="A33" s="112" t="s">
        <v>126</v>
      </c>
      <c r="B33" s="113" t="s">
        <v>127</v>
      </c>
      <c r="C33" s="114" t="s">
        <v>48</v>
      </c>
      <c r="D33" s="114" t="s">
        <v>128</v>
      </c>
      <c r="E33" s="115" t="s">
        <v>81</v>
      </c>
      <c r="F33" s="102" t="str">
        <f>'Memória de Cálculo'!D33</f>
        <v xml:space="preserve"> 597,7</v>
      </c>
      <c r="G33" s="135">
        <v>9.75</v>
      </c>
      <c r="H33" s="135">
        <f>ROUND(G33 * (1 + G2), 2)</f>
        <v>11.79</v>
      </c>
      <c r="I33" s="135">
        <f>ROUND(F33 * H33, 2)</f>
        <v>7046.88</v>
      </c>
      <c r="J33" s="118">
        <f t="shared" si="5"/>
        <v>1.5641500557516792E-2</v>
      </c>
    </row>
    <row r="34" spans="1:11" x14ac:dyDescent="0.2">
      <c r="A34" s="107" t="s">
        <v>21</v>
      </c>
      <c r="B34" s="108"/>
      <c r="C34" s="108"/>
      <c r="D34" s="108" t="s">
        <v>22</v>
      </c>
      <c r="E34" s="108"/>
      <c r="F34" s="109"/>
      <c r="G34" s="108"/>
      <c r="H34" s="108"/>
      <c r="I34" s="137">
        <f>SUM(I35:I38)</f>
        <v>264242.93</v>
      </c>
      <c r="J34" s="111">
        <f>I34 / H44</f>
        <v>0.58652282100942121</v>
      </c>
    </row>
    <row r="35" spans="1:11" ht="38.25" x14ac:dyDescent="0.2">
      <c r="A35" s="117" t="s">
        <v>129</v>
      </c>
      <c r="B35" s="102" t="s">
        <v>130</v>
      </c>
      <c r="C35" s="101" t="s">
        <v>48</v>
      </c>
      <c r="D35" s="101" t="s">
        <v>1084</v>
      </c>
      <c r="E35" s="103" t="s">
        <v>81</v>
      </c>
      <c r="F35" s="102" t="str">
        <f>'Memória de Cálculo'!D35</f>
        <v xml:space="preserve"> 1.948,55</v>
      </c>
      <c r="G35" s="136">
        <v>94.68</v>
      </c>
      <c r="H35" s="136">
        <f>ROUND(G35 * (1 + G2), 2)</f>
        <v>114.51</v>
      </c>
      <c r="I35" s="136">
        <f>ROUND(F35 * H35, 2)</f>
        <v>223128.46</v>
      </c>
      <c r="J35" s="118">
        <f>I35 /  $H$44</f>
        <v>0.49526370982447021</v>
      </c>
    </row>
    <row r="36" spans="1:11" ht="25.5" x14ac:dyDescent="0.2">
      <c r="A36" s="117" t="s">
        <v>132</v>
      </c>
      <c r="B36" s="102" t="s">
        <v>133</v>
      </c>
      <c r="C36" s="101" t="s">
        <v>48</v>
      </c>
      <c r="D36" s="101" t="s">
        <v>134</v>
      </c>
      <c r="E36" s="103" t="s">
        <v>73</v>
      </c>
      <c r="F36" s="102" t="str">
        <f>'Memória de Cálculo'!D36</f>
        <v xml:space="preserve"> 127,07</v>
      </c>
      <c r="G36" s="136">
        <v>53.49</v>
      </c>
      <c r="H36" s="136">
        <f>ROUND(G36 * (1 + G2), 2)</f>
        <v>64.69</v>
      </c>
      <c r="I36" s="136">
        <f>ROUND(F36 * H36, 2)</f>
        <v>8220.16</v>
      </c>
      <c r="J36" s="118">
        <f t="shared" ref="J36:J38" si="6">I36 /  $H$44</f>
        <v>1.824575375526151E-2</v>
      </c>
    </row>
    <row r="37" spans="1:11" ht="38.25" x14ac:dyDescent="0.2">
      <c r="A37" s="117" t="s">
        <v>135</v>
      </c>
      <c r="B37" s="102" t="s">
        <v>136</v>
      </c>
      <c r="C37" s="101" t="s">
        <v>48</v>
      </c>
      <c r="D37" s="101" t="s">
        <v>1083</v>
      </c>
      <c r="E37" s="103" t="s">
        <v>73</v>
      </c>
      <c r="F37" s="102" t="str">
        <f>'Memória de Cálculo'!D37</f>
        <v xml:space="preserve"> 438,03</v>
      </c>
      <c r="G37" s="136">
        <v>58.78</v>
      </c>
      <c r="H37" s="136">
        <f>ROUND(G37 * (1 + G2), 2)</f>
        <v>71.09</v>
      </c>
      <c r="I37" s="136">
        <f>ROUND(F37 * H37, 2)</f>
        <v>31139.55</v>
      </c>
      <c r="J37" s="118">
        <f t="shared" si="6"/>
        <v>6.9118430948990464E-2</v>
      </c>
    </row>
    <row r="38" spans="1:11" ht="26.25" thickBot="1" x14ac:dyDescent="0.25">
      <c r="A38" s="112" t="s">
        <v>138</v>
      </c>
      <c r="B38" s="113" t="s">
        <v>139</v>
      </c>
      <c r="C38" s="114" t="s">
        <v>140</v>
      </c>
      <c r="D38" s="114" t="s">
        <v>1082</v>
      </c>
      <c r="E38" s="115" t="s">
        <v>142</v>
      </c>
      <c r="F38" s="102" t="str">
        <f>'Memória de Cálculo'!D38</f>
        <v xml:space="preserve"> 4,0</v>
      </c>
      <c r="G38" s="135">
        <v>362.73</v>
      </c>
      <c r="H38" s="135">
        <f>ROUND(G38 *(1 + G2), 2)</f>
        <v>438.69</v>
      </c>
      <c r="I38" s="135">
        <f>ROUND(F38 * H38, 2)</f>
        <v>1754.76</v>
      </c>
      <c r="J38" s="118">
        <f t="shared" si="6"/>
        <v>3.8949264806989992E-3</v>
      </c>
    </row>
    <row r="39" spans="1:11" x14ac:dyDescent="0.2">
      <c r="A39" s="107" t="s">
        <v>23</v>
      </c>
      <c r="B39" s="108"/>
      <c r="C39" s="108"/>
      <c r="D39" s="108" t="s">
        <v>24</v>
      </c>
      <c r="E39" s="108"/>
      <c r="F39" s="109"/>
      <c r="G39" s="108"/>
      <c r="H39" s="108"/>
      <c r="I39" s="137">
        <f>I40</f>
        <v>4350.72</v>
      </c>
      <c r="J39" s="111">
        <f>I39 / H44</f>
        <v>9.6570098122288808E-3</v>
      </c>
    </row>
    <row r="40" spans="1:11" ht="26.25" thickBot="1" x14ac:dyDescent="0.25">
      <c r="A40" s="112" t="s">
        <v>143</v>
      </c>
      <c r="B40" s="113" t="s">
        <v>144</v>
      </c>
      <c r="C40" s="114" t="s">
        <v>48</v>
      </c>
      <c r="D40" s="114" t="s">
        <v>1081</v>
      </c>
      <c r="E40" s="115" t="s">
        <v>81</v>
      </c>
      <c r="F40" s="113" t="str">
        <f>'Memória de Cálculo'!D40</f>
        <v xml:space="preserve"> 2.112,0</v>
      </c>
      <c r="G40" s="135">
        <v>1.7</v>
      </c>
      <c r="H40" s="135">
        <f>ROUND(G40 * (1 + G2), 2)</f>
        <v>2.06</v>
      </c>
      <c r="I40" s="135">
        <f>ROUND(F40 * H40, 2)</f>
        <v>4350.72</v>
      </c>
      <c r="J40" s="116">
        <f>I40 /  H44</f>
        <v>9.6570098122288808E-3</v>
      </c>
    </row>
    <row r="41" spans="1:11" x14ac:dyDescent="0.2">
      <c r="A41" s="19"/>
      <c r="B41" s="19"/>
      <c r="C41" s="19"/>
      <c r="D41" s="19"/>
      <c r="E41" s="19"/>
      <c r="F41" s="19"/>
      <c r="G41" s="19"/>
      <c r="H41" s="19"/>
      <c r="I41" s="19"/>
      <c r="J41" s="19"/>
    </row>
    <row r="42" spans="1:11" x14ac:dyDescent="0.2">
      <c r="A42" s="154" t="s">
        <v>25</v>
      </c>
      <c r="B42" s="154"/>
      <c r="C42" s="154"/>
      <c r="D42" s="20" t="s">
        <v>26</v>
      </c>
      <c r="E42" s="21"/>
      <c r="F42" s="155" t="s">
        <v>27</v>
      </c>
      <c r="G42" s="154"/>
      <c r="H42" s="156">
        <f>H44/(1+G2)</f>
        <v>372519.05903753923</v>
      </c>
      <c r="I42" s="156"/>
      <c r="J42" s="156"/>
    </row>
    <row r="43" spans="1:11" x14ac:dyDescent="0.2">
      <c r="A43" s="154" t="s">
        <v>28</v>
      </c>
      <c r="B43" s="154"/>
      <c r="C43" s="154"/>
      <c r="D43" s="20"/>
      <c r="E43" s="21"/>
      <c r="F43" s="155" t="s">
        <v>29</v>
      </c>
      <c r="G43" s="154"/>
      <c r="H43" s="156">
        <f>H44-H42</f>
        <v>78005.490962460695</v>
      </c>
      <c r="I43" s="156"/>
      <c r="J43" s="156"/>
      <c r="K43" s="123"/>
    </row>
    <row r="44" spans="1:11" x14ac:dyDescent="0.2">
      <c r="A44" s="154" t="s">
        <v>30</v>
      </c>
      <c r="B44" s="154"/>
      <c r="C44" s="154"/>
      <c r="D44" s="20" t="s">
        <v>31</v>
      </c>
      <c r="E44" s="21"/>
      <c r="F44" s="155" t="s">
        <v>32</v>
      </c>
      <c r="G44" s="154"/>
      <c r="H44" s="156">
        <f>I39+I34+I28+I22+I14+I7+I5</f>
        <v>450524.54999999993</v>
      </c>
      <c r="I44" s="156"/>
      <c r="J44" s="156"/>
    </row>
  </sheetData>
  <mergeCells count="16">
    <mergeCell ref="E1:F1"/>
    <mergeCell ref="G1:H1"/>
    <mergeCell ref="I1:J1"/>
    <mergeCell ref="E2:F2"/>
    <mergeCell ref="G2:H2"/>
    <mergeCell ref="I2:J2"/>
    <mergeCell ref="A44:C44"/>
    <mergeCell ref="F44:G44"/>
    <mergeCell ref="H44:J44"/>
    <mergeCell ref="A3:J3"/>
    <mergeCell ref="A42:C42"/>
    <mergeCell ref="F42:G42"/>
    <mergeCell ref="H42:J42"/>
    <mergeCell ref="A43:C43"/>
    <mergeCell ref="F43:G43"/>
    <mergeCell ref="H43:J43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92"/>
  <sheetViews>
    <sheetView tabSelected="1" showOutlineSymbols="0" showWhiteSpace="0" workbookViewId="0">
      <selection activeCell="H290" sqref="H290:J292"/>
    </sheetView>
  </sheetViews>
  <sheetFormatPr defaultRowHeight="14.25" x14ac:dyDescent="0.2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0" ht="15" x14ac:dyDescent="0.2">
      <c r="A1" s="7"/>
      <c r="B1" s="7"/>
      <c r="C1" s="159" t="s">
        <v>1066</v>
      </c>
      <c r="D1" s="159"/>
      <c r="E1" s="159" t="s">
        <v>0</v>
      </c>
      <c r="F1" s="159"/>
      <c r="G1" s="159" t="s">
        <v>1</v>
      </c>
      <c r="H1" s="159"/>
      <c r="I1" s="159" t="s">
        <v>2</v>
      </c>
      <c r="J1" s="159"/>
    </row>
    <row r="2" spans="1:10" ht="80.099999999999994" customHeight="1" x14ac:dyDescent="0.2">
      <c r="A2" s="8"/>
      <c r="B2" s="8"/>
      <c r="C2" s="155" t="s">
        <v>33</v>
      </c>
      <c r="D2" s="155"/>
      <c r="E2" s="155" t="s">
        <v>3</v>
      </c>
      <c r="F2" s="155"/>
      <c r="G2" s="155" t="s">
        <v>4</v>
      </c>
      <c r="H2" s="155"/>
      <c r="I2" s="155" t="s">
        <v>5</v>
      </c>
      <c r="J2" s="155"/>
    </row>
    <row r="3" spans="1:10" ht="15" x14ac:dyDescent="0.25">
      <c r="A3" s="157" t="s">
        <v>146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0" ht="24" customHeight="1" x14ac:dyDescent="0.2">
      <c r="A4" s="12" t="s">
        <v>11</v>
      </c>
      <c r="B4" s="12"/>
      <c r="C4" s="12"/>
      <c r="D4" s="12" t="s">
        <v>12</v>
      </c>
      <c r="E4" s="12"/>
      <c r="F4" s="161"/>
      <c r="G4" s="161"/>
      <c r="H4" s="13"/>
      <c r="I4" s="12"/>
      <c r="J4" s="14">
        <v>273.93</v>
      </c>
    </row>
    <row r="5" spans="1:10" ht="18" customHeight="1" x14ac:dyDescent="0.2">
      <c r="A5" s="9" t="s">
        <v>41</v>
      </c>
      <c r="B5" s="10" t="s">
        <v>35</v>
      </c>
      <c r="C5" s="9" t="s">
        <v>36</v>
      </c>
      <c r="D5" s="9" t="s">
        <v>8</v>
      </c>
      <c r="E5" s="162" t="s">
        <v>147</v>
      </c>
      <c r="F5" s="162"/>
      <c r="G5" s="11" t="s">
        <v>37</v>
      </c>
      <c r="H5" s="10" t="s">
        <v>38</v>
      </c>
      <c r="I5" s="10" t="s">
        <v>39</v>
      </c>
      <c r="J5" s="10" t="s">
        <v>9</v>
      </c>
    </row>
    <row r="6" spans="1:10" ht="24" customHeight="1" x14ac:dyDescent="0.2">
      <c r="A6" s="15" t="s">
        <v>148</v>
      </c>
      <c r="B6" s="16" t="s">
        <v>42</v>
      </c>
      <c r="C6" s="15" t="s">
        <v>43</v>
      </c>
      <c r="D6" s="15" t="s">
        <v>44</v>
      </c>
      <c r="E6" s="163" t="s">
        <v>149</v>
      </c>
      <c r="F6" s="163"/>
      <c r="G6" s="17" t="s">
        <v>45</v>
      </c>
      <c r="H6" s="23">
        <v>1</v>
      </c>
      <c r="I6" s="18">
        <v>226.5</v>
      </c>
      <c r="J6" s="18">
        <v>226.5</v>
      </c>
    </row>
    <row r="7" spans="1:10" ht="24" customHeight="1" x14ac:dyDescent="0.2">
      <c r="A7" s="24" t="s">
        <v>150</v>
      </c>
      <c r="B7" s="25" t="s">
        <v>151</v>
      </c>
      <c r="C7" s="24" t="s">
        <v>43</v>
      </c>
      <c r="D7" s="24" t="s">
        <v>44</v>
      </c>
      <c r="E7" s="165" t="s">
        <v>152</v>
      </c>
      <c r="F7" s="165"/>
      <c r="G7" s="26" t="s">
        <v>45</v>
      </c>
      <c r="H7" s="27">
        <v>1</v>
      </c>
      <c r="I7" s="28">
        <v>226.5</v>
      </c>
      <c r="J7" s="28">
        <v>226.5</v>
      </c>
    </row>
    <row r="8" spans="1:10" x14ac:dyDescent="0.2">
      <c r="A8" s="29"/>
      <c r="B8" s="29"/>
      <c r="C8" s="29"/>
      <c r="D8" s="29"/>
      <c r="E8" s="29" t="s">
        <v>153</v>
      </c>
      <c r="F8" s="30">
        <v>0</v>
      </c>
      <c r="G8" s="29" t="s">
        <v>154</v>
      </c>
      <c r="H8" s="30">
        <v>0</v>
      </c>
      <c r="I8" s="29" t="s">
        <v>155</v>
      </c>
      <c r="J8" s="30">
        <v>0</v>
      </c>
    </row>
    <row r="9" spans="1:10" x14ac:dyDescent="0.2">
      <c r="A9" s="29"/>
      <c r="B9" s="29"/>
      <c r="C9" s="29"/>
      <c r="D9" s="29"/>
      <c r="E9" s="29" t="s">
        <v>156</v>
      </c>
      <c r="F9" s="30">
        <v>47.429099999999998</v>
      </c>
      <c r="G9" s="29"/>
      <c r="H9" s="160" t="s">
        <v>157</v>
      </c>
      <c r="I9" s="160"/>
      <c r="J9" s="30">
        <v>273.93</v>
      </c>
    </row>
    <row r="10" spans="1:10" ht="30" customHeight="1" thickBot="1" x14ac:dyDescent="0.25">
      <c r="A10" s="21"/>
      <c r="B10" s="21"/>
      <c r="C10" s="21"/>
      <c r="D10" s="21"/>
      <c r="E10" s="21"/>
      <c r="F10" s="21"/>
      <c r="G10" s="21" t="s">
        <v>158</v>
      </c>
      <c r="H10" s="31">
        <v>1</v>
      </c>
      <c r="I10" s="21" t="s">
        <v>159</v>
      </c>
      <c r="J10" s="32">
        <v>273.93</v>
      </c>
    </row>
    <row r="11" spans="1:10" ht="0.95" customHeight="1" thickTop="1" x14ac:dyDescent="0.2">
      <c r="A11" s="33"/>
      <c r="B11" s="33"/>
      <c r="C11" s="33"/>
      <c r="D11" s="33"/>
      <c r="E11" s="33"/>
      <c r="F11" s="33"/>
      <c r="G11" s="33"/>
      <c r="H11" s="33"/>
      <c r="I11" s="33"/>
      <c r="J11" s="33"/>
    </row>
    <row r="12" spans="1:10" ht="24" customHeight="1" x14ac:dyDescent="0.2">
      <c r="A12" s="12" t="s">
        <v>13</v>
      </c>
      <c r="B12" s="12"/>
      <c r="C12" s="12"/>
      <c r="D12" s="12" t="s">
        <v>14</v>
      </c>
      <c r="E12" s="12"/>
      <c r="F12" s="161"/>
      <c r="G12" s="161"/>
      <c r="H12" s="13"/>
      <c r="I12" s="12"/>
      <c r="J12" s="14">
        <v>27504.98</v>
      </c>
    </row>
    <row r="13" spans="1:10" ht="18" customHeight="1" x14ac:dyDescent="0.2">
      <c r="A13" s="9" t="s">
        <v>46</v>
      </c>
      <c r="B13" s="10" t="s">
        <v>35</v>
      </c>
      <c r="C13" s="9" t="s">
        <v>36</v>
      </c>
      <c r="D13" s="9" t="s">
        <v>8</v>
      </c>
      <c r="E13" s="162" t="s">
        <v>147</v>
      </c>
      <c r="F13" s="162"/>
      <c r="G13" s="11" t="s">
        <v>37</v>
      </c>
      <c r="H13" s="10" t="s">
        <v>38</v>
      </c>
      <c r="I13" s="10" t="s">
        <v>39</v>
      </c>
      <c r="J13" s="10" t="s">
        <v>9</v>
      </c>
    </row>
    <row r="14" spans="1:10" ht="24" customHeight="1" x14ac:dyDescent="0.2">
      <c r="A14" s="15" t="s">
        <v>148</v>
      </c>
      <c r="B14" s="16" t="s">
        <v>47</v>
      </c>
      <c r="C14" s="15" t="s">
        <v>48</v>
      </c>
      <c r="D14" s="15" t="s">
        <v>49</v>
      </c>
      <c r="E14" s="163" t="s">
        <v>149</v>
      </c>
      <c r="F14" s="163"/>
      <c r="G14" s="17" t="s">
        <v>50</v>
      </c>
      <c r="H14" s="23">
        <v>1</v>
      </c>
      <c r="I14" s="18">
        <v>104.39</v>
      </c>
      <c r="J14" s="18">
        <v>104.39</v>
      </c>
    </row>
    <row r="15" spans="1:10" ht="24" customHeight="1" x14ac:dyDescent="0.2">
      <c r="A15" s="34" t="s">
        <v>160</v>
      </c>
      <c r="B15" s="35" t="s">
        <v>161</v>
      </c>
      <c r="C15" s="34" t="s">
        <v>48</v>
      </c>
      <c r="D15" s="34" t="s">
        <v>162</v>
      </c>
      <c r="E15" s="164" t="s">
        <v>149</v>
      </c>
      <c r="F15" s="164"/>
      <c r="G15" s="36" t="s">
        <v>50</v>
      </c>
      <c r="H15" s="37">
        <v>1</v>
      </c>
      <c r="I15" s="38">
        <v>1.21</v>
      </c>
      <c r="J15" s="38">
        <v>1.21</v>
      </c>
    </row>
    <row r="16" spans="1:10" ht="24" customHeight="1" x14ac:dyDescent="0.2">
      <c r="A16" s="24" t="s">
        <v>150</v>
      </c>
      <c r="B16" s="25" t="s">
        <v>163</v>
      </c>
      <c r="C16" s="24" t="s">
        <v>48</v>
      </c>
      <c r="D16" s="24" t="s">
        <v>164</v>
      </c>
      <c r="E16" s="165" t="s">
        <v>165</v>
      </c>
      <c r="F16" s="165"/>
      <c r="G16" s="26" t="s">
        <v>50</v>
      </c>
      <c r="H16" s="27">
        <v>1</v>
      </c>
      <c r="I16" s="28">
        <v>101.64</v>
      </c>
      <c r="J16" s="28">
        <v>101.64</v>
      </c>
    </row>
    <row r="17" spans="1:10" ht="24" customHeight="1" x14ac:dyDescent="0.2">
      <c r="A17" s="24" t="s">
        <v>150</v>
      </c>
      <c r="B17" s="25" t="s">
        <v>166</v>
      </c>
      <c r="C17" s="24" t="s">
        <v>48</v>
      </c>
      <c r="D17" s="24" t="s">
        <v>167</v>
      </c>
      <c r="E17" s="165" t="s">
        <v>168</v>
      </c>
      <c r="F17" s="165"/>
      <c r="G17" s="26" t="s">
        <v>50</v>
      </c>
      <c r="H17" s="27">
        <v>1</v>
      </c>
      <c r="I17" s="28">
        <v>0.66</v>
      </c>
      <c r="J17" s="28">
        <v>0.66</v>
      </c>
    </row>
    <row r="18" spans="1:10" ht="24" customHeight="1" x14ac:dyDescent="0.2">
      <c r="A18" s="24" t="s">
        <v>150</v>
      </c>
      <c r="B18" s="25" t="s">
        <v>169</v>
      </c>
      <c r="C18" s="24" t="s">
        <v>48</v>
      </c>
      <c r="D18" s="24" t="s">
        <v>170</v>
      </c>
      <c r="E18" s="165" t="s">
        <v>171</v>
      </c>
      <c r="F18" s="165"/>
      <c r="G18" s="26" t="s">
        <v>50</v>
      </c>
      <c r="H18" s="27">
        <v>1</v>
      </c>
      <c r="I18" s="28">
        <v>0.81</v>
      </c>
      <c r="J18" s="28">
        <v>0.81</v>
      </c>
    </row>
    <row r="19" spans="1:10" ht="24" customHeight="1" x14ac:dyDescent="0.2">
      <c r="A19" s="24" t="s">
        <v>150</v>
      </c>
      <c r="B19" s="25" t="s">
        <v>172</v>
      </c>
      <c r="C19" s="24" t="s">
        <v>48</v>
      </c>
      <c r="D19" s="24" t="s">
        <v>173</v>
      </c>
      <c r="E19" s="165" t="s">
        <v>168</v>
      </c>
      <c r="F19" s="165"/>
      <c r="G19" s="26" t="s">
        <v>50</v>
      </c>
      <c r="H19" s="27">
        <v>1</v>
      </c>
      <c r="I19" s="28">
        <v>0.01</v>
      </c>
      <c r="J19" s="28">
        <v>0.01</v>
      </c>
    </row>
    <row r="20" spans="1:10" ht="24" customHeight="1" x14ac:dyDescent="0.2">
      <c r="A20" s="24" t="s">
        <v>150</v>
      </c>
      <c r="B20" s="25" t="s">
        <v>174</v>
      </c>
      <c r="C20" s="24" t="s">
        <v>48</v>
      </c>
      <c r="D20" s="24" t="s">
        <v>175</v>
      </c>
      <c r="E20" s="165" t="s">
        <v>152</v>
      </c>
      <c r="F20" s="165"/>
      <c r="G20" s="26" t="s">
        <v>50</v>
      </c>
      <c r="H20" s="27">
        <v>1</v>
      </c>
      <c r="I20" s="28">
        <v>0.06</v>
      </c>
      <c r="J20" s="28">
        <v>0.06</v>
      </c>
    </row>
    <row r="21" spans="1:10" x14ac:dyDescent="0.2">
      <c r="A21" s="29"/>
      <c r="B21" s="29"/>
      <c r="C21" s="29"/>
      <c r="D21" s="29"/>
      <c r="E21" s="29" t="s">
        <v>153</v>
      </c>
      <c r="F21" s="30">
        <v>48.94</v>
      </c>
      <c r="G21" s="29" t="s">
        <v>154</v>
      </c>
      <c r="H21" s="30">
        <v>53.91</v>
      </c>
      <c r="I21" s="29" t="s">
        <v>155</v>
      </c>
      <c r="J21" s="30">
        <v>102.85</v>
      </c>
    </row>
    <row r="22" spans="1:10" x14ac:dyDescent="0.2">
      <c r="A22" s="29"/>
      <c r="B22" s="29"/>
      <c r="C22" s="29"/>
      <c r="D22" s="29"/>
      <c r="E22" s="29" t="s">
        <v>156</v>
      </c>
      <c r="F22" s="30">
        <v>21.859266000000002</v>
      </c>
      <c r="G22" s="29"/>
      <c r="H22" s="160" t="s">
        <v>157</v>
      </c>
      <c r="I22" s="160"/>
      <c r="J22" s="30">
        <v>126.25</v>
      </c>
    </row>
    <row r="23" spans="1:10" ht="30" customHeight="1" thickBot="1" x14ac:dyDescent="0.25">
      <c r="A23" s="21"/>
      <c r="B23" s="21"/>
      <c r="C23" s="21"/>
      <c r="D23" s="21"/>
      <c r="E23" s="21"/>
      <c r="F23" s="21"/>
      <c r="G23" s="21" t="s">
        <v>158</v>
      </c>
      <c r="H23" s="31">
        <v>88</v>
      </c>
      <c r="I23" s="21" t="s">
        <v>159</v>
      </c>
      <c r="J23" s="32">
        <v>11110</v>
      </c>
    </row>
    <row r="24" spans="1:10" ht="0.95" customHeight="1" thickTop="1" x14ac:dyDescent="0.2">
      <c r="A24" s="33"/>
      <c r="B24" s="33"/>
      <c r="C24" s="33"/>
      <c r="D24" s="33"/>
      <c r="E24" s="33"/>
      <c r="F24" s="33"/>
      <c r="G24" s="33"/>
      <c r="H24" s="33"/>
      <c r="I24" s="33"/>
      <c r="J24" s="33"/>
    </row>
    <row r="25" spans="1:10" ht="18" customHeight="1" x14ac:dyDescent="0.2">
      <c r="A25" s="9" t="s">
        <v>51</v>
      </c>
      <c r="B25" s="10" t="s">
        <v>35</v>
      </c>
      <c r="C25" s="9" t="s">
        <v>36</v>
      </c>
      <c r="D25" s="9" t="s">
        <v>8</v>
      </c>
      <c r="E25" s="162" t="s">
        <v>147</v>
      </c>
      <c r="F25" s="162"/>
      <c r="G25" s="11" t="s">
        <v>37</v>
      </c>
      <c r="H25" s="10" t="s">
        <v>38</v>
      </c>
      <c r="I25" s="10" t="s">
        <v>39</v>
      </c>
      <c r="J25" s="10" t="s">
        <v>9</v>
      </c>
    </row>
    <row r="26" spans="1:10" ht="24" customHeight="1" x14ac:dyDescent="0.2">
      <c r="A26" s="15" t="s">
        <v>148</v>
      </c>
      <c r="B26" s="16" t="s">
        <v>52</v>
      </c>
      <c r="C26" s="15" t="s">
        <v>48</v>
      </c>
      <c r="D26" s="15" t="s">
        <v>53</v>
      </c>
      <c r="E26" s="163" t="s">
        <v>149</v>
      </c>
      <c r="F26" s="163"/>
      <c r="G26" s="17" t="s">
        <v>54</v>
      </c>
      <c r="H26" s="23">
        <v>1</v>
      </c>
      <c r="I26" s="18">
        <v>3606.88</v>
      </c>
      <c r="J26" s="18">
        <v>3606.88</v>
      </c>
    </row>
    <row r="27" spans="1:10" ht="24" customHeight="1" x14ac:dyDescent="0.2">
      <c r="A27" s="34" t="s">
        <v>160</v>
      </c>
      <c r="B27" s="35" t="s">
        <v>176</v>
      </c>
      <c r="C27" s="34" t="s">
        <v>48</v>
      </c>
      <c r="D27" s="34" t="s">
        <v>177</v>
      </c>
      <c r="E27" s="164" t="s">
        <v>149</v>
      </c>
      <c r="F27" s="164"/>
      <c r="G27" s="36" t="s">
        <v>54</v>
      </c>
      <c r="H27" s="37">
        <v>1</v>
      </c>
      <c r="I27" s="38">
        <v>41.65</v>
      </c>
      <c r="J27" s="38">
        <v>41.65</v>
      </c>
    </row>
    <row r="28" spans="1:10" ht="24" customHeight="1" x14ac:dyDescent="0.2">
      <c r="A28" s="24" t="s">
        <v>150</v>
      </c>
      <c r="B28" s="25" t="s">
        <v>178</v>
      </c>
      <c r="C28" s="24" t="s">
        <v>48</v>
      </c>
      <c r="D28" s="24" t="s">
        <v>179</v>
      </c>
      <c r="E28" s="165" t="s">
        <v>165</v>
      </c>
      <c r="F28" s="165"/>
      <c r="G28" s="26" t="s">
        <v>54</v>
      </c>
      <c r="H28" s="27">
        <v>1</v>
      </c>
      <c r="I28" s="28">
        <v>3179.56</v>
      </c>
      <c r="J28" s="28">
        <v>3179.56</v>
      </c>
    </row>
    <row r="29" spans="1:10" ht="24" customHeight="1" x14ac:dyDescent="0.2">
      <c r="A29" s="24" t="s">
        <v>150</v>
      </c>
      <c r="B29" s="25" t="s">
        <v>180</v>
      </c>
      <c r="C29" s="24" t="s">
        <v>48</v>
      </c>
      <c r="D29" s="24" t="s">
        <v>181</v>
      </c>
      <c r="E29" s="165" t="s">
        <v>168</v>
      </c>
      <c r="F29" s="165"/>
      <c r="G29" s="26" t="s">
        <v>54</v>
      </c>
      <c r="H29" s="27">
        <v>1</v>
      </c>
      <c r="I29" s="28">
        <v>202.94</v>
      </c>
      <c r="J29" s="28">
        <v>202.94</v>
      </c>
    </row>
    <row r="30" spans="1:10" ht="24" customHeight="1" x14ac:dyDescent="0.2">
      <c r="A30" s="24" t="s">
        <v>150</v>
      </c>
      <c r="B30" s="25" t="s">
        <v>182</v>
      </c>
      <c r="C30" s="24" t="s">
        <v>48</v>
      </c>
      <c r="D30" s="24" t="s">
        <v>183</v>
      </c>
      <c r="E30" s="165" t="s">
        <v>168</v>
      </c>
      <c r="F30" s="165"/>
      <c r="G30" s="26" t="s">
        <v>54</v>
      </c>
      <c r="H30" s="27">
        <v>1</v>
      </c>
      <c r="I30" s="28">
        <v>18.579999999999998</v>
      </c>
      <c r="J30" s="28">
        <v>18.579999999999998</v>
      </c>
    </row>
    <row r="31" spans="1:10" ht="24" customHeight="1" x14ac:dyDescent="0.2">
      <c r="A31" s="24" t="s">
        <v>150</v>
      </c>
      <c r="B31" s="25" t="s">
        <v>184</v>
      </c>
      <c r="C31" s="24" t="s">
        <v>48</v>
      </c>
      <c r="D31" s="24" t="s">
        <v>185</v>
      </c>
      <c r="E31" s="165" t="s">
        <v>186</v>
      </c>
      <c r="F31" s="165"/>
      <c r="G31" s="26" t="s">
        <v>54</v>
      </c>
      <c r="H31" s="27">
        <v>1</v>
      </c>
      <c r="I31" s="28">
        <v>152.35</v>
      </c>
      <c r="J31" s="28">
        <v>152.35</v>
      </c>
    </row>
    <row r="32" spans="1:10" ht="24" customHeight="1" x14ac:dyDescent="0.2">
      <c r="A32" s="24" t="s">
        <v>150</v>
      </c>
      <c r="B32" s="25" t="s">
        <v>187</v>
      </c>
      <c r="C32" s="24" t="s">
        <v>48</v>
      </c>
      <c r="D32" s="24" t="s">
        <v>188</v>
      </c>
      <c r="E32" s="165" t="s">
        <v>186</v>
      </c>
      <c r="F32" s="165"/>
      <c r="G32" s="26" t="s">
        <v>54</v>
      </c>
      <c r="H32" s="27">
        <v>1</v>
      </c>
      <c r="I32" s="28">
        <v>11.8</v>
      </c>
      <c r="J32" s="28">
        <v>11.8</v>
      </c>
    </row>
    <row r="33" spans="1:10" x14ac:dyDescent="0.2">
      <c r="A33" s="29"/>
      <c r="B33" s="29"/>
      <c r="C33" s="29"/>
      <c r="D33" s="29"/>
      <c r="E33" s="29" t="s">
        <v>153</v>
      </c>
      <c r="F33" s="30">
        <v>1532.89</v>
      </c>
      <c r="G33" s="29" t="s">
        <v>154</v>
      </c>
      <c r="H33" s="30">
        <v>1688.32</v>
      </c>
      <c r="I33" s="29" t="s">
        <v>155</v>
      </c>
      <c r="J33" s="30">
        <v>3221.21</v>
      </c>
    </row>
    <row r="34" spans="1:10" x14ac:dyDescent="0.2">
      <c r="A34" s="29"/>
      <c r="B34" s="29"/>
      <c r="C34" s="29"/>
      <c r="D34" s="29"/>
      <c r="E34" s="29" t="s">
        <v>156</v>
      </c>
      <c r="F34" s="30">
        <v>755.28067199999998</v>
      </c>
      <c r="G34" s="29"/>
      <c r="H34" s="160" t="s">
        <v>157</v>
      </c>
      <c r="I34" s="160"/>
      <c r="J34" s="30">
        <v>4362.16</v>
      </c>
    </row>
    <row r="35" spans="1:10" ht="30" customHeight="1" thickBot="1" x14ac:dyDescent="0.25">
      <c r="A35" s="21"/>
      <c r="B35" s="21"/>
      <c r="C35" s="21"/>
      <c r="D35" s="21"/>
      <c r="E35" s="21"/>
      <c r="F35" s="21"/>
      <c r="G35" s="21" t="s">
        <v>158</v>
      </c>
      <c r="H35" s="31">
        <v>2</v>
      </c>
      <c r="I35" s="21" t="s">
        <v>159</v>
      </c>
      <c r="J35" s="32">
        <v>8724.32</v>
      </c>
    </row>
    <row r="36" spans="1:10" ht="0.95" customHeight="1" thickTop="1" x14ac:dyDescent="0.2">
      <c r="A36" s="33"/>
      <c r="B36" s="33"/>
      <c r="C36" s="33"/>
      <c r="D36" s="33"/>
      <c r="E36" s="33"/>
      <c r="F36" s="33"/>
      <c r="G36" s="33"/>
      <c r="H36" s="33"/>
      <c r="I36" s="33"/>
      <c r="J36" s="33"/>
    </row>
    <row r="37" spans="1:10" ht="18" customHeight="1" x14ac:dyDescent="0.2">
      <c r="A37" s="9" t="s">
        <v>55</v>
      </c>
      <c r="B37" s="10" t="s">
        <v>35</v>
      </c>
      <c r="C37" s="9" t="s">
        <v>36</v>
      </c>
      <c r="D37" s="9" t="s">
        <v>8</v>
      </c>
      <c r="E37" s="162" t="s">
        <v>147</v>
      </c>
      <c r="F37" s="162"/>
      <c r="G37" s="11" t="s">
        <v>37</v>
      </c>
      <c r="H37" s="10" t="s">
        <v>38</v>
      </c>
      <c r="I37" s="10" t="s">
        <v>39</v>
      </c>
      <c r="J37" s="10" t="s">
        <v>9</v>
      </c>
    </row>
    <row r="38" spans="1:10" ht="24" customHeight="1" x14ac:dyDescent="0.2">
      <c r="A38" s="15" t="s">
        <v>148</v>
      </c>
      <c r="B38" s="16" t="s">
        <v>56</v>
      </c>
      <c r="C38" s="15" t="s">
        <v>43</v>
      </c>
      <c r="D38" s="15" t="s">
        <v>57</v>
      </c>
      <c r="E38" s="163" t="s">
        <v>189</v>
      </c>
      <c r="F38" s="163"/>
      <c r="G38" s="17" t="s">
        <v>58</v>
      </c>
      <c r="H38" s="23">
        <v>1</v>
      </c>
      <c r="I38" s="18">
        <v>742.18</v>
      </c>
      <c r="J38" s="18">
        <v>742.18</v>
      </c>
    </row>
    <row r="39" spans="1:10" ht="36" customHeight="1" x14ac:dyDescent="0.2">
      <c r="A39" s="24" t="s">
        <v>150</v>
      </c>
      <c r="B39" s="25" t="s">
        <v>190</v>
      </c>
      <c r="C39" s="24" t="s">
        <v>48</v>
      </c>
      <c r="D39" s="24" t="s">
        <v>191</v>
      </c>
      <c r="E39" s="165" t="s">
        <v>168</v>
      </c>
      <c r="F39" s="165"/>
      <c r="G39" s="26" t="s">
        <v>54</v>
      </c>
      <c r="H39" s="27">
        <v>1</v>
      </c>
      <c r="I39" s="28">
        <v>742.18</v>
      </c>
      <c r="J39" s="28">
        <v>742.18</v>
      </c>
    </row>
    <row r="40" spans="1:10" x14ac:dyDescent="0.2">
      <c r="A40" s="29"/>
      <c r="B40" s="29"/>
      <c r="C40" s="29"/>
      <c r="D40" s="29"/>
      <c r="E40" s="29" t="s">
        <v>153</v>
      </c>
      <c r="F40" s="30">
        <v>0</v>
      </c>
      <c r="G40" s="29" t="s">
        <v>154</v>
      </c>
      <c r="H40" s="30">
        <v>0</v>
      </c>
      <c r="I40" s="29" t="s">
        <v>155</v>
      </c>
      <c r="J40" s="30">
        <v>0</v>
      </c>
    </row>
    <row r="41" spans="1:10" x14ac:dyDescent="0.2">
      <c r="A41" s="29"/>
      <c r="B41" s="29"/>
      <c r="C41" s="29"/>
      <c r="D41" s="29"/>
      <c r="E41" s="29" t="s">
        <v>156</v>
      </c>
      <c r="F41" s="30">
        <v>155.41249199999999</v>
      </c>
      <c r="G41" s="29"/>
      <c r="H41" s="160" t="s">
        <v>157</v>
      </c>
      <c r="I41" s="160"/>
      <c r="J41" s="30">
        <v>897.59</v>
      </c>
    </row>
    <row r="42" spans="1:10" ht="30" customHeight="1" thickBot="1" x14ac:dyDescent="0.25">
      <c r="A42" s="21"/>
      <c r="B42" s="21"/>
      <c r="C42" s="21"/>
      <c r="D42" s="21"/>
      <c r="E42" s="21"/>
      <c r="F42" s="21"/>
      <c r="G42" s="21" t="s">
        <v>158</v>
      </c>
      <c r="H42" s="31">
        <v>2</v>
      </c>
      <c r="I42" s="21" t="s">
        <v>159</v>
      </c>
      <c r="J42" s="32">
        <v>1795.18</v>
      </c>
    </row>
    <row r="43" spans="1:10" ht="0.95" customHeight="1" thickTop="1" x14ac:dyDescent="0.2">
      <c r="A43" s="33"/>
      <c r="B43" s="33"/>
      <c r="C43" s="33"/>
      <c r="D43" s="33"/>
      <c r="E43" s="33"/>
      <c r="F43" s="33"/>
      <c r="G43" s="33"/>
      <c r="H43" s="33"/>
      <c r="I43" s="33"/>
      <c r="J43" s="33"/>
    </row>
    <row r="44" spans="1:10" ht="18" customHeight="1" x14ac:dyDescent="0.2">
      <c r="A44" s="9" t="s">
        <v>59</v>
      </c>
      <c r="B44" s="10" t="s">
        <v>35</v>
      </c>
      <c r="C44" s="9" t="s">
        <v>36</v>
      </c>
      <c r="D44" s="9" t="s">
        <v>8</v>
      </c>
      <c r="E44" s="162" t="s">
        <v>147</v>
      </c>
      <c r="F44" s="162"/>
      <c r="G44" s="11" t="s">
        <v>37</v>
      </c>
      <c r="H44" s="10" t="s">
        <v>38</v>
      </c>
      <c r="I44" s="10" t="s">
        <v>39</v>
      </c>
      <c r="J44" s="10" t="s">
        <v>9</v>
      </c>
    </row>
    <row r="45" spans="1:10" ht="24" customHeight="1" x14ac:dyDescent="0.2">
      <c r="A45" s="15" t="s">
        <v>148</v>
      </c>
      <c r="B45" s="16" t="s">
        <v>60</v>
      </c>
      <c r="C45" s="15" t="s">
        <v>43</v>
      </c>
      <c r="D45" s="15" t="s">
        <v>61</v>
      </c>
      <c r="E45" s="163" t="s">
        <v>189</v>
      </c>
      <c r="F45" s="163"/>
      <c r="G45" s="17" t="s">
        <v>58</v>
      </c>
      <c r="H45" s="23">
        <v>1</v>
      </c>
      <c r="I45" s="18">
        <v>1187.5</v>
      </c>
      <c r="J45" s="18">
        <v>1187.5</v>
      </c>
    </row>
    <row r="46" spans="1:10" ht="36" customHeight="1" x14ac:dyDescent="0.2">
      <c r="A46" s="24" t="s">
        <v>150</v>
      </c>
      <c r="B46" s="25" t="s">
        <v>192</v>
      </c>
      <c r="C46" s="24" t="s">
        <v>48</v>
      </c>
      <c r="D46" s="24" t="s">
        <v>193</v>
      </c>
      <c r="E46" s="165" t="s">
        <v>168</v>
      </c>
      <c r="F46" s="165"/>
      <c r="G46" s="26" t="s">
        <v>54</v>
      </c>
      <c r="H46" s="27">
        <v>1</v>
      </c>
      <c r="I46" s="28">
        <v>1187.5</v>
      </c>
      <c r="J46" s="28">
        <v>1187.5</v>
      </c>
    </row>
    <row r="47" spans="1:10" x14ac:dyDescent="0.2">
      <c r="A47" s="29"/>
      <c r="B47" s="29"/>
      <c r="C47" s="29"/>
      <c r="D47" s="29"/>
      <c r="E47" s="29" t="s">
        <v>153</v>
      </c>
      <c r="F47" s="30">
        <v>0</v>
      </c>
      <c r="G47" s="29" t="s">
        <v>154</v>
      </c>
      <c r="H47" s="30">
        <v>0</v>
      </c>
      <c r="I47" s="29" t="s">
        <v>155</v>
      </c>
      <c r="J47" s="30">
        <v>0</v>
      </c>
    </row>
    <row r="48" spans="1:10" x14ac:dyDescent="0.2">
      <c r="A48" s="29"/>
      <c r="B48" s="29"/>
      <c r="C48" s="29"/>
      <c r="D48" s="29"/>
      <c r="E48" s="29" t="s">
        <v>156</v>
      </c>
      <c r="F48" s="30">
        <v>248.66249999999999</v>
      </c>
      <c r="G48" s="29"/>
      <c r="H48" s="160" t="s">
        <v>157</v>
      </c>
      <c r="I48" s="160"/>
      <c r="J48" s="30">
        <v>1436.16</v>
      </c>
    </row>
    <row r="49" spans="1:10" ht="30" customHeight="1" thickBot="1" x14ac:dyDescent="0.25">
      <c r="A49" s="21"/>
      <c r="B49" s="21"/>
      <c r="C49" s="21"/>
      <c r="D49" s="21"/>
      <c r="E49" s="21"/>
      <c r="F49" s="21"/>
      <c r="G49" s="21" t="s">
        <v>158</v>
      </c>
      <c r="H49" s="31">
        <v>2</v>
      </c>
      <c r="I49" s="21" t="s">
        <v>159</v>
      </c>
      <c r="J49" s="32">
        <v>2872.32</v>
      </c>
    </row>
    <row r="50" spans="1:10" ht="0.95" customHeight="1" thickTop="1" x14ac:dyDescent="0.2">
      <c r="A50" s="33"/>
      <c r="B50" s="33"/>
      <c r="C50" s="33"/>
      <c r="D50" s="33"/>
      <c r="E50" s="33"/>
      <c r="F50" s="33"/>
      <c r="G50" s="33"/>
      <c r="H50" s="33"/>
      <c r="I50" s="33"/>
      <c r="J50" s="33"/>
    </row>
    <row r="51" spans="1:10" ht="18" customHeight="1" x14ac:dyDescent="0.2">
      <c r="A51" s="9" t="s">
        <v>62</v>
      </c>
      <c r="B51" s="10" t="s">
        <v>35</v>
      </c>
      <c r="C51" s="9" t="s">
        <v>36</v>
      </c>
      <c r="D51" s="9" t="s">
        <v>8</v>
      </c>
      <c r="E51" s="162" t="s">
        <v>147</v>
      </c>
      <c r="F51" s="162"/>
      <c r="G51" s="11" t="s">
        <v>37</v>
      </c>
      <c r="H51" s="10" t="s">
        <v>38</v>
      </c>
      <c r="I51" s="10" t="s">
        <v>39</v>
      </c>
      <c r="J51" s="10" t="s">
        <v>9</v>
      </c>
    </row>
    <row r="52" spans="1:10" ht="36" customHeight="1" x14ac:dyDescent="0.2">
      <c r="A52" s="15" t="s">
        <v>148</v>
      </c>
      <c r="B52" s="16" t="s">
        <v>63</v>
      </c>
      <c r="C52" s="15" t="s">
        <v>48</v>
      </c>
      <c r="D52" s="15" t="s">
        <v>64</v>
      </c>
      <c r="E52" s="163" t="s">
        <v>194</v>
      </c>
      <c r="F52" s="163"/>
      <c r="G52" s="17" t="s">
        <v>65</v>
      </c>
      <c r="H52" s="23">
        <v>1</v>
      </c>
      <c r="I52" s="18">
        <v>180.31</v>
      </c>
      <c r="J52" s="18">
        <v>180.31</v>
      </c>
    </row>
    <row r="53" spans="1:10" ht="48" customHeight="1" x14ac:dyDescent="0.2">
      <c r="A53" s="34" t="s">
        <v>160</v>
      </c>
      <c r="B53" s="35" t="s">
        <v>195</v>
      </c>
      <c r="C53" s="34" t="s">
        <v>48</v>
      </c>
      <c r="D53" s="34" t="s">
        <v>196</v>
      </c>
      <c r="E53" s="164" t="s">
        <v>194</v>
      </c>
      <c r="F53" s="164"/>
      <c r="G53" s="36" t="s">
        <v>50</v>
      </c>
      <c r="H53" s="37">
        <v>1</v>
      </c>
      <c r="I53" s="38">
        <v>6.49</v>
      </c>
      <c r="J53" s="38">
        <v>6.49</v>
      </c>
    </row>
    <row r="54" spans="1:10" ht="36" customHeight="1" x14ac:dyDescent="0.2">
      <c r="A54" s="34" t="s">
        <v>160</v>
      </c>
      <c r="B54" s="35" t="s">
        <v>197</v>
      </c>
      <c r="C54" s="34" t="s">
        <v>48</v>
      </c>
      <c r="D54" s="34" t="s">
        <v>198</v>
      </c>
      <c r="E54" s="164" t="s">
        <v>194</v>
      </c>
      <c r="F54" s="164"/>
      <c r="G54" s="36" t="s">
        <v>50</v>
      </c>
      <c r="H54" s="37">
        <v>1</v>
      </c>
      <c r="I54" s="38">
        <v>45.59</v>
      </c>
      <c r="J54" s="38">
        <v>45.59</v>
      </c>
    </row>
    <row r="55" spans="1:10" ht="36" customHeight="1" x14ac:dyDescent="0.2">
      <c r="A55" s="34" t="s">
        <v>160</v>
      </c>
      <c r="B55" s="35" t="s">
        <v>199</v>
      </c>
      <c r="C55" s="34" t="s">
        <v>48</v>
      </c>
      <c r="D55" s="34" t="s">
        <v>200</v>
      </c>
      <c r="E55" s="164" t="s">
        <v>194</v>
      </c>
      <c r="F55" s="164"/>
      <c r="G55" s="36" t="s">
        <v>50</v>
      </c>
      <c r="H55" s="37">
        <v>1</v>
      </c>
      <c r="I55" s="38">
        <v>8.1999999999999993</v>
      </c>
      <c r="J55" s="38">
        <v>8.1999999999999993</v>
      </c>
    </row>
    <row r="56" spans="1:10" ht="48" customHeight="1" x14ac:dyDescent="0.2">
      <c r="A56" s="34" t="s">
        <v>160</v>
      </c>
      <c r="B56" s="35" t="s">
        <v>201</v>
      </c>
      <c r="C56" s="34" t="s">
        <v>48</v>
      </c>
      <c r="D56" s="34" t="s">
        <v>202</v>
      </c>
      <c r="E56" s="164" t="s">
        <v>194</v>
      </c>
      <c r="F56" s="164"/>
      <c r="G56" s="36" t="s">
        <v>50</v>
      </c>
      <c r="H56" s="37">
        <v>1</v>
      </c>
      <c r="I56" s="38">
        <v>27.16</v>
      </c>
      <c r="J56" s="38">
        <v>27.16</v>
      </c>
    </row>
    <row r="57" spans="1:10" ht="36" customHeight="1" x14ac:dyDescent="0.2">
      <c r="A57" s="34" t="s">
        <v>160</v>
      </c>
      <c r="B57" s="35" t="s">
        <v>203</v>
      </c>
      <c r="C57" s="34" t="s">
        <v>48</v>
      </c>
      <c r="D57" s="34" t="s">
        <v>204</v>
      </c>
      <c r="E57" s="164" t="s">
        <v>194</v>
      </c>
      <c r="F57" s="164"/>
      <c r="G57" s="36" t="s">
        <v>50</v>
      </c>
      <c r="H57" s="37">
        <v>1</v>
      </c>
      <c r="I57" s="38">
        <v>73.290000000000006</v>
      </c>
      <c r="J57" s="38">
        <v>73.290000000000006</v>
      </c>
    </row>
    <row r="58" spans="1:10" ht="24" customHeight="1" x14ac:dyDescent="0.2">
      <c r="A58" s="34" t="s">
        <v>160</v>
      </c>
      <c r="B58" s="35" t="s">
        <v>205</v>
      </c>
      <c r="C58" s="34" t="s">
        <v>48</v>
      </c>
      <c r="D58" s="34" t="s">
        <v>206</v>
      </c>
      <c r="E58" s="164" t="s">
        <v>149</v>
      </c>
      <c r="F58" s="164"/>
      <c r="G58" s="36" t="s">
        <v>50</v>
      </c>
      <c r="H58" s="37">
        <v>1</v>
      </c>
      <c r="I58" s="38">
        <v>19.579999999999998</v>
      </c>
      <c r="J58" s="38">
        <v>19.579999999999998</v>
      </c>
    </row>
    <row r="59" spans="1:10" x14ac:dyDescent="0.2">
      <c r="A59" s="29"/>
      <c r="B59" s="29"/>
      <c r="C59" s="29"/>
      <c r="D59" s="29"/>
      <c r="E59" s="29" t="s">
        <v>153</v>
      </c>
      <c r="F59" s="30">
        <v>6.53</v>
      </c>
      <c r="G59" s="29" t="s">
        <v>154</v>
      </c>
      <c r="H59" s="30">
        <v>7.2</v>
      </c>
      <c r="I59" s="29" t="s">
        <v>155</v>
      </c>
      <c r="J59" s="30">
        <v>13.73</v>
      </c>
    </row>
    <row r="60" spans="1:10" x14ac:dyDescent="0.2">
      <c r="A60" s="29"/>
      <c r="B60" s="29"/>
      <c r="C60" s="29"/>
      <c r="D60" s="29"/>
      <c r="E60" s="29" t="s">
        <v>156</v>
      </c>
      <c r="F60" s="30">
        <v>37.756914000000002</v>
      </c>
      <c r="G60" s="29"/>
      <c r="H60" s="160" t="s">
        <v>157</v>
      </c>
      <c r="I60" s="160"/>
      <c r="J60" s="30">
        <v>218.07</v>
      </c>
    </row>
    <row r="61" spans="1:10" ht="30" customHeight="1" thickBot="1" x14ac:dyDescent="0.25">
      <c r="A61" s="21"/>
      <c r="B61" s="21"/>
      <c r="C61" s="21"/>
      <c r="D61" s="21"/>
      <c r="E61" s="21"/>
      <c r="F61" s="21"/>
      <c r="G61" s="21" t="s">
        <v>158</v>
      </c>
      <c r="H61" s="31">
        <v>12</v>
      </c>
      <c r="I61" s="21" t="s">
        <v>159</v>
      </c>
      <c r="J61" s="32">
        <v>2616.84</v>
      </c>
    </row>
    <row r="62" spans="1:10" ht="0.95" customHeight="1" thickTop="1" x14ac:dyDescent="0.2">
      <c r="A62" s="33"/>
      <c r="B62" s="33"/>
      <c r="C62" s="33"/>
      <c r="D62" s="33"/>
      <c r="E62" s="33"/>
      <c r="F62" s="33"/>
      <c r="G62" s="33"/>
      <c r="H62" s="33"/>
      <c r="I62" s="33"/>
      <c r="J62" s="33"/>
    </row>
    <row r="63" spans="1:10" ht="18" customHeight="1" x14ac:dyDescent="0.2">
      <c r="A63" s="9" t="s">
        <v>66</v>
      </c>
      <c r="B63" s="10" t="s">
        <v>35</v>
      </c>
      <c r="C63" s="9" t="s">
        <v>36</v>
      </c>
      <c r="D63" s="9" t="s">
        <v>8</v>
      </c>
      <c r="E63" s="162" t="s">
        <v>147</v>
      </c>
      <c r="F63" s="162"/>
      <c r="G63" s="11" t="s">
        <v>37</v>
      </c>
      <c r="H63" s="10" t="s">
        <v>38</v>
      </c>
      <c r="I63" s="10" t="s">
        <v>39</v>
      </c>
      <c r="J63" s="10" t="s">
        <v>9</v>
      </c>
    </row>
    <row r="64" spans="1:10" ht="36" customHeight="1" x14ac:dyDescent="0.2">
      <c r="A64" s="15" t="s">
        <v>148</v>
      </c>
      <c r="B64" s="16" t="s">
        <v>67</v>
      </c>
      <c r="C64" s="15" t="s">
        <v>48</v>
      </c>
      <c r="D64" s="15" t="s">
        <v>68</v>
      </c>
      <c r="E64" s="163" t="s">
        <v>194</v>
      </c>
      <c r="F64" s="163"/>
      <c r="G64" s="17" t="s">
        <v>69</v>
      </c>
      <c r="H64" s="23">
        <v>1</v>
      </c>
      <c r="I64" s="18">
        <v>79.86</v>
      </c>
      <c r="J64" s="18">
        <v>79.86</v>
      </c>
    </row>
    <row r="65" spans="1:10" ht="48" customHeight="1" x14ac:dyDescent="0.2">
      <c r="A65" s="34" t="s">
        <v>160</v>
      </c>
      <c r="B65" s="35" t="s">
        <v>195</v>
      </c>
      <c r="C65" s="34" t="s">
        <v>48</v>
      </c>
      <c r="D65" s="34" t="s">
        <v>196</v>
      </c>
      <c r="E65" s="164" t="s">
        <v>194</v>
      </c>
      <c r="F65" s="164"/>
      <c r="G65" s="36" t="s">
        <v>50</v>
      </c>
      <c r="H65" s="37">
        <v>1</v>
      </c>
      <c r="I65" s="38">
        <v>6.49</v>
      </c>
      <c r="J65" s="38">
        <v>6.49</v>
      </c>
    </row>
    <row r="66" spans="1:10" ht="36" customHeight="1" x14ac:dyDescent="0.2">
      <c r="A66" s="34" t="s">
        <v>160</v>
      </c>
      <c r="B66" s="35" t="s">
        <v>197</v>
      </c>
      <c r="C66" s="34" t="s">
        <v>48</v>
      </c>
      <c r="D66" s="34" t="s">
        <v>198</v>
      </c>
      <c r="E66" s="164" t="s">
        <v>194</v>
      </c>
      <c r="F66" s="164"/>
      <c r="G66" s="36" t="s">
        <v>50</v>
      </c>
      <c r="H66" s="37">
        <v>1</v>
      </c>
      <c r="I66" s="38">
        <v>45.59</v>
      </c>
      <c r="J66" s="38">
        <v>45.59</v>
      </c>
    </row>
    <row r="67" spans="1:10" ht="36" customHeight="1" x14ac:dyDescent="0.2">
      <c r="A67" s="34" t="s">
        <v>160</v>
      </c>
      <c r="B67" s="35" t="s">
        <v>199</v>
      </c>
      <c r="C67" s="34" t="s">
        <v>48</v>
      </c>
      <c r="D67" s="34" t="s">
        <v>200</v>
      </c>
      <c r="E67" s="164" t="s">
        <v>194</v>
      </c>
      <c r="F67" s="164"/>
      <c r="G67" s="36" t="s">
        <v>50</v>
      </c>
      <c r="H67" s="37">
        <v>1</v>
      </c>
      <c r="I67" s="38">
        <v>8.1999999999999993</v>
      </c>
      <c r="J67" s="38">
        <v>8.1999999999999993</v>
      </c>
    </row>
    <row r="68" spans="1:10" ht="24" customHeight="1" x14ac:dyDescent="0.2">
      <c r="A68" s="34" t="s">
        <v>160</v>
      </c>
      <c r="B68" s="35" t="s">
        <v>205</v>
      </c>
      <c r="C68" s="34" t="s">
        <v>48</v>
      </c>
      <c r="D68" s="34" t="s">
        <v>206</v>
      </c>
      <c r="E68" s="164" t="s">
        <v>149</v>
      </c>
      <c r="F68" s="164"/>
      <c r="G68" s="36" t="s">
        <v>50</v>
      </c>
      <c r="H68" s="37">
        <v>1</v>
      </c>
      <c r="I68" s="38">
        <v>19.579999999999998</v>
      </c>
      <c r="J68" s="38">
        <v>19.579999999999998</v>
      </c>
    </row>
    <row r="69" spans="1:10" x14ac:dyDescent="0.2">
      <c r="A69" s="29"/>
      <c r="B69" s="29"/>
      <c r="C69" s="29"/>
      <c r="D69" s="29"/>
      <c r="E69" s="29" t="s">
        <v>153</v>
      </c>
      <c r="F69" s="30">
        <v>6.53</v>
      </c>
      <c r="G69" s="29" t="s">
        <v>154</v>
      </c>
      <c r="H69" s="30">
        <v>7.2</v>
      </c>
      <c r="I69" s="29" t="s">
        <v>155</v>
      </c>
      <c r="J69" s="30">
        <v>13.73</v>
      </c>
    </row>
    <row r="70" spans="1:10" x14ac:dyDescent="0.2">
      <c r="A70" s="29"/>
      <c r="B70" s="29"/>
      <c r="C70" s="29"/>
      <c r="D70" s="29"/>
      <c r="E70" s="29" t="s">
        <v>156</v>
      </c>
      <c r="F70" s="30">
        <v>16.722684000000001</v>
      </c>
      <c r="G70" s="29"/>
      <c r="H70" s="160" t="s">
        <v>157</v>
      </c>
      <c r="I70" s="160"/>
      <c r="J70" s="30">
        <v>96.58</v>
      </c>
    </row>
    <row r="71" spans="1:10" ht="30" customHeight="1" thickBot="1" x14ac:dyDescent="0.25">
      <c r="A71" s="21"/>
      <c r="B71" s="21"/>
      <c r="C71" s="21"/>
      <c r="D71" s="21"/>
      <c r="E71" s="21"/>
      <c r="F71" s="21"/>
      <c r="G71" s="21" t="s">
        <v>158</v>
      </c>
      <c r="H71" s="31">
        <v>4</v>
      </c>
      <c r="I71" s="21" t="s">
        <v>159</v>
      </c>
      <c r="J71" s="32">
        <v>386.32</v>
      </c>
    </row>
    <row r="72" spans="1:10" ht="0.95" customHeight="1" thickTop="1" x14ac:dyDescent="0.2">
      <c r="A72" s="33"/>
      <c r="B72" s="33"/>
      <c r="C72" s="33"/>
      <c r="D72" s="33"/>
      <c r="E72" s="33"/>
      <c r="F72" s="33"/>
      <c r="G72" s="33"/>
      <c r="H72" s="33"/>
      <c r="I72" s="33"/>
      <c r="J72" s="33"/>
    </row>
    <row r="73" spans="1:10" ht="24" customHeight="1" x14ac:dyDescent="0.2">
      <c r="A73" s="12" t="s">
        <v>15</v>
      </c>
      <c r="B73" s="12"/>
      <c r="C73" s="12"/>
      <c r="D73" s="12" t="s">
        <v>16</v>
      </c>
      <c r="E73" s="12"/>
      <c r="F73" s="161"/>
      <c r="G73" s="161"/>
      <c r="H73" s="13"/>
      <c r="I73" s="12"/>
      <c r="J73" s="14">
        <v>23444.9</v>
      </c>
    </row>
    <row r="74" spans="1:10" ht="18" customHeight="1" x14ac:dyDescent="0.2">
      <c r="A74" s="9" t="s">
        <v>70</v>
      </c>
      <c r="B74" s="10" t="s">
        <v>35</v>
      </c>
      <c r="C74" s="9" t="s">
        <v>36</v>
      </c>
      <c r="D74" s="9" t="s">
        <v>8</v>
      </c>
      <c r="E74" s="162" t="s">
        <v>147</v>
      </c>
      <c r="F74" s="162"/>
      <c r="G74" s="11" t="s">
        <v>37</v>
      </c>
      <c r="H74" s="10" t="s">
        <v>38</v>
      </c>
      <c r="I74" s="10" t="s">
        <v>39</v>
      </c>
      <c r="J74" s="10" t="s">
        <v>9</v>
      </c>
    </row>
    <row r="75" spans="1:10" ht="24" customHeight="1" x14ac:dyDescent="0.2">
      <c r="A75" s="15" t="s">
        <v>148</v>
      </c>
      <c r="B75" s="16" t="s">
        <v>71</v>
      </c>
      <c r="C75" s="15" t="s">
        <v>48</v>
      </c>
      <c r="D75" s="15" t="s">
        <v>72</v>
      </c>
      <c r="E75" s="163" t="s">
        <v>149</v>
      </c>
      <c r="F75" s="163"/>
      <c r="G75" s="17" t="s">
        <v>73</v>
      </c>
      <c r="H75" s="23">
        <v>1</v>
      </c>
      <c r="I75" s="18">
        <v>15.99</v>
      </c>
      <c r="J75" s="18">
        <v>15.99</v>
      </c>
    </row>
    <row r="76" spans="1:10" ht="48" customHeight="1" x14ac:dyDescent="0.2">
      <c r="A76" s="34" t="s">
        <v>160</v>
      </c>
      <c r="B76" s="35" t="s">
        <v>207</v>
      </c>
      <c r="C76" s="34" t="s">
        <v>48</v>
      </c>
      <c r="D76" s="34" t="s">
        <v>208</v>
      </c>
      <c r="E76" s="164" t="s">
        <v>149</v>
      </c>
      <c r="F76" s="164"/>
      <c r="G76" s="36" t="s">
        <v>209</v>
      </c>
      <c r="H76" s="37">
        <v>0.40200000000000002</v>
      </c>
      <c r="I76" s="38">
        <v>11.41</v>
      </c>
      <c r="J76" s="38">
        <v>4.58</v>
      </c>
    </row>
    <row r="77" spans="1:10" ht="24" customHeight="1" x14ac:dyDescent="0.2">
      <c r="A77" s="34" t="s">
        <v>160</v>
      </c>
      <c r="B77" s="35" t="s">
        <v>210</v>
      </c>
      <c r="C77" s="34" t="s">
        <v>48</v>
      </c>
      <c r="D77" s="34" t="s">
        <v>211</v>
      </c>
      <c r="E77" s="164" t="s">
        <v>149</v>
      </c>
      <c r="F77" s="164"/>
      <c r="G77" s="36" t="s">
        <v>50</v>
      </c>
      <c r="H77" s="37">
        <v>0.1</v>
      </c>
      <c r="I77" s="38">
        <v>18.649999999999999</v>
      </c>
      <c r="J77" s="38">
        <v>1.86</v>
      </c>
    </row>
    <row r="78" spans="1:10" ht="24" customHeight="1" x14ac:dyDescent="0.2">
      <c r="A78" s="34" t="s">
        <v>160</v>
      </c>
      <c r="B78" s="35" t="s">
        <v>212</v>
      </c>
      <c r="C78" s="34" t="s">
        <v>48</v>
      </c>
      <c r="D78" s="34" t="s">
        <v>213</v>
      </c>
      <c r="E78" s="164" t="s">
        <v>149</v>
      </c>
      <c r="F78" s="164"/>
      <c r="G78" s="36" t="s">
        <v>50</v>
      </c>
      <c r="H78" s="37">
        <v>0.5</v>
      </c>
      <c r="I78" s="38">
        <v>19.100000000000001</v>
      </c>
      <c r="J78" s="38">
        <v>9.5500000000000007</v>
      </c>
    </row>
    <row r="79" spans="1:10" x14ac:dyDescent="0.2">
      <c r="A79" s="29"/>
      <c r="B79" s="29"/>
      <c r="C79" s="29"/>
      <c r="D79" s="29"/>
      <c r="E79" s="29" t="s">
        <v>153</v>
      </c>
      <c r="F79" s="30">
        <v>1.95</v>
      </c>
      <c r="G79" s="29" t="s">
        <v>154</v>
      </c>
      <c r="H79" s="30">
        <v>2.14</v>
      </c>
      <c r="I79" s="29" t="s">
        <v>155</v>
      </c>
      <c r="J79" s="30">
        <v>4.09</v>
      </c>
    </row>
    <row r="80" spans="1:10" x14ac:dyDescent="0.2">
      <c r="A80" s="29"/>
      <c r="B80" s="29"/>
      <c r="C80" s="29"/>
      <c r="D80" s="29"/>
      <c r="E80" s="29" t="s">
        <v>156</v>
      </c>
      <c r="F80" s="30">
        <v>3.348306</v>
      </c>
      <c r="G80" s="29"/>
      <c r="H80" s="160" t="s">
        <v>157</v>
      </c>
      <c r="I80" s="160"/>
      <c r="J80" s="30">
        <v>19.34</v>
      </c>
    </row>
    <row r="81" spans="1:10" ht="30" customHeight="1" thickBot="1" x14ac:dyDescent="0.25">
      <c r="A81" s="21"/>
      <c r="B81" s="21"/>
      <c r="C81" s="21"/>
      <c r="D81" s="21"/>
      <c r="E81" s="21"/>
      <c r="F81" s="21"/>
      <c r="G81" s="21" t="s">
        <v>158</v>
      </c>
      <c r="H81" s="31">
        <v>17</v>
      </c>
      <c r="I81" s="21" t="s">
        <v>159</v>
      </c>
      <c r="J81" s="32">
        <v>328.78</v>
      </c>
    </row>
    <row r="82" spans="1:10" ht="0.95" customHeight="1" thickTop="1" x14ac:dyDescent="0.2">
      <c r="A82" s="33"/>
      <c r="B82" s="33"/>
      <c r="C82" s="33"/>
      <c r="D82" s="33"/>
      <c r="E82" s="33"/>
      <c r="F82" s="33"/>
      <c r="G82" s="33"/>
      <c r="H82" s="33"/>
      <c r="I82" s="33"/>
      <c r="J82" s="33"/>
    </row>
    <row r="83" spans="1:10" ht="18" customHeight="1" x14ac:dyDescent="0.2">
      <c r="A83" s="9" t="s">
        <v>74</v>
      </c>
      <c r="B83" s="10" t="s">
        <v>35</v>
      </c>
      <c r="C83" s="9" t="s">
        <v>36</v>
      </c>
      <c r="D83" s="9" t="s">
        <v>8</v>
      </c>
      <c r="E83" s="162" t="s">
        <v>147</v>
      </c>
      <c r="F83" s="162"/>
      <c r="G83" s="11" t="s">
        <v>37</v>
      </c>
      <c r="H83" s="10" t="s">
        <v>38</v>
      </c>
      <c r="I83" s="10" t="s">
        <v>39</v>
      </c>
      <c r="J83" s="10" t="s">
        <v>9</v>
      </c>
    </row>
    <row r="84" spans="1:10" ht="36" customHeight="1" x14ac:dyDescent="0.2">
      <c r="A84" s="15" t="s">
        <v>148</v>
      </c>
      <c r="B84" s="16" t="s">
        <v>75</v>
      </c>
      <c r="C84" s="15" t="s">
        <v>43</v>
      </c>
      <c r="D84" s="15" t="s">
        <v>76</v>
      </c>
      <c r="E84" s="163" t="s">
        <v>214</v>
      </c>
      <c r="F84" s="163"/>
      <c r="G84" s="17" t="s">
        <v>77</v>
      </c>
      <c r="H84" s="23">
        <v>1</v>
      </c>
      <c r="I84" s="18">
        <v>18</v>
      </c>
      <c r="J84" s="18">
        <v>18</v>
      </c>
    </row>
    <row r="85" spans="1:10" ht="36" customHeight="1" x14ac:dyDescent="0.2">
      <c r="A85" s="24" t="s">
        <v>150</v>
      </c>
      <c r="B85" s="25" t="s">
        <v>215</v>
      </c>
      <c r="C85" s="24" t="s">
        <v>48</v>
      </c>
      <c r="D85" s="24" t="s">
        <v>76</v>
      </c>
      <c r="E85" s="165" t="s">
        <v>168</v>
      </c>
      <c r="F85" s="165"/>
      <c r="G85" s="26" t="s">
        <v>216</v>
      </c>
      <c r="H85" s="27">
        <v>1</v>
      </c>
      <c r="I85" s="28">
        <v>18</v>
      </c>
      <c r="J85" s="28">
        <v>18</v>
      </c>
    </row>
    <row r="86" spans="1:10" x14ac:dyDescent="0.2">
      <c r="A86" s="29"/>
      <c r="B86" s="29"/>
      <c r="C86" s="29"/>
      <c r="D86" s="29"/>
      <c r="E86" s="29" t="s">
        <v>153</v>
      </c>
      <c r="F86" s="30">
        <v>0</v>
      </c>
      <c r="G86" s="29" t="s">
        <v>154</v>
      </c>
      <c r="H86" s="30">
        <v>0</v>
      </c>
      <c r="I86" s="29" t="s">
        <v>155</v>
      </c>
      <c r="J86" s="30">
        <v>0</v>
      </c>
    </row>
    <row r="87" spans="1:10" x14ac:dyDescent="0.2">
      <c r="A87" s="29"/>
      <c r="B87" s="29"/>
      <c r="C87" s="29"/>
      <c r="D87" s="29"/>
      <c r="E87" s="29" t="s">
        <v>156</v>
      </c>
      <c r="F87" s="30">
        <v>3.7692000000000001</v>
      </c>
      <c r="G87" s="29"/>
      <c r="H87" s="160" t="s">
        <v>157</v>
      </c>
      <c r="I87" s="160"/>
      <c r="J87" s="30">
        <v>21.77</v>
      </c>
    </row>
    <row r="88" spans="1:10" ht="30" customHeight="1" thickBot="1" x14ac:dyDescent="0.25">
      <c r="A88" s="21"/>
      <c r="B88" s="21"/>
      <c r="C88" s="21"/>
      <c r="D88" s="21"/>
      <c r="E88" s="21"/>
      <c r="F88" s="21"/>
      <c r="G88" s="21" t="s">
        <v>158</v>
      </c>
      <c r="H88" s="31">
        <v>17</v>
      </c>
      <c r="I88" s="21" t="s">
        <v>159</v>
      </c>
      <c r="J88" s="32">
        <v>370.09</v>
      </c>
    </row>
    <row r="89" spans="1:10" ht="0.95" customHeight="1" thickTop="1" x14ac:dyDescent="0.2">
      <c r="A89" s="33"/>
      <c r="B89" s="33"/>
      <c r="C89" s="33"/>
      <c r="D89" s="33"/>
      <c r="E89" s="33"/>
      <c r="F89" s="33"/>
      <c r="G89" s="33"/>
      <c r="H89" s="33"/>
      <c r="I89" s="33"/>
      <c r="J89" s="33"/>
    </row>
    <row r="90" spans="1:10" ht="18" customHeight="1" x14ac:dyDescent="0.2">
      <c r="A90" s="9" t="s">
        <v>78</v>
      </c>
      <c r="B90" s="10" t="s">
        <v>35</v>
      </c>
      <c r="C90" s="9" t="s">
        <v>36</v>
      </c>
      <c r="D90" s="9" t="s">
        <v>8</v>
      </c>
      <c r="E90" s="162" t="s">
        <v>147</v>
      </c>
      <c r="F90" s="162"/>
      <c r="G90" s="11" t="s">
        <v>37</v>
      </c>
      <c r="H90" s="10" t="s">
        <v>38</v>
      </c>
      <c r="I90" s="10" t="s">
        <v>39</v>
      </c>
      <c r="J90" s="10" t="s">
        <v>9</v>
      </c>
    </row>
    <row r="91" spans="1:10" ht="36" customHeight="1" x14ac:dyDescent="0.2">
      <c r="A91" s="15" t="s">
        <v>148</v>
      </c>
      <c r="B91" s="16" t="s">
        <v>79</v>
      </c>
      <c r="C91" s="15" t="s">
        <v>48</v>
      </c>
      <c r="D91" s="15" t="s">
        <v>80</v>
      </c>
      <c r="E91" s="163" t="s">
        <v>217</v>
      </c>
      <c r="F91" s="163"/>
      <c r="G91" s="17" t="s">
        <v>81</v>
      </c>
      <c r="H91" s="23">
        <v>1</v>
      </c>
      <c r="I91" s="18">
        <v>3.78</v>
      </c>
      <c r="J91" s="18">
        <v>3.78</v>
      </c>
    </row>
    <row r="92" spans="1:10" ht="36" customHeight="1" x14ac:dyDescent="0.2">
      <c r="A92" s="34" t="s">
        <v>160</v>
      </c>
      <c r="B92" s="35" t="s">
        <v>218</v>
      </c>
      <c r="C92" s="34" t="s">
        <v>48</v>
      </c>
      <c r="D92" s="34" t="s">
        <v>219</v>
      </c>
      <c r="E92" s="164" t="s">
        <v>194</v>
      </c>
      <c r="F92" s="164"/>
      <c r="G92" s="36" t="s">
        <v>69</v>
      </c>
      <c r="H92" s="37">
        <v>3.0999999999999999E-3</v>
      </c>
      <c r="I92" s="38">
        <v>135.53</v>
      </c>
      <c r="J92" s="38">
        <v>0.42</v>
      </c>
    </row>
    <row r="93" spans="1:10" ht="36" customHeight="1" x14ac:dyDescent="0.2">
      <c r="A93" s="34" t="s">
        <v>160</v>
      </c>
      <c r="B93" s="35" t="s">
        <v>220</v>
      </c>
      <c r="C93" s="34" t="s">
        <v>48</v>
      </c>
      <c r="D93" s="34" t="s">
        <v>221</v>
      </c>
      <c r="E93" s="164" t="s">
        <v>194</v>
      </c>
      <c r="F93" s="164"/>
      <c r="G93" s="36" t="s">
        <v>65</v>
      </c>
      <c r="H93" s="37">
        <v>5.9999999999999995E-4</v>
      </c>
      <c r="I93" s="38">
        <v>287.01</v>
      </c>
      <c r="J93" s="38">
        <v>0.17</v>
      </c>
    </row>
    <row r="94" spans="1:10" ht="24" customHeight="1" x14ac:dyDescent="0.2">
      <c r="A94" s="34" t="s">
        <v>160</v>
      </c>
      <c r="B94" s="35" t="s">
        <v>210</v>
      </c>
      <c r="C94" s="34" t="s">
        <v>48</v>
      </c>
      <c r="D94" s="34" t="s">
        <v>211</v>
      </c>
      <c r="E94" s="164" t="s">
        <v>149</v>
      </c>
      <c r="F94" s="164"/>
      <c r="G94" s="36" t="s">
        <v>50</v>
      </c>
      <c r="H94" s="37">
        <v>0.1028</v>
      </c>
      <c r="I94" s="38">
        <v>18.649999999999999</v>
      </c>
      <c r="J94" s="38">
        <v>1.91</v>
      </c>
    </row>
    <row r="95" spans="1:10" ht="24" customHeight="1" x14ac:dyDescent="0.2">
      <c r="A95" s="34" t="s">
        <v>160</v>
      </c>
      <c r="B95" s="35" t="s">
        <v>222</v>
      </c>
      <c r="C95" s="34" t="s">
        <v>48</v>
      </c>
      <c r="D95" s="34" t="s">
        <v>223</v>
      </c>
      <c r="E95" s="164" t="s">
        <v>149</v>
      </c>
      <c r="F95" s="164"/>
      <c r="G95" s="36" t="s">
        <v>50</v>
      </c>
      <c r="H95" s="37">
        <v>5.2400000000000002E-2</v>
      </c>
      <c r="I95" s="38">
        <v>24.58</v>
      </c>
      <c r="J95" s="38">
        <v>1.28</v>
      </c>
    </row>
    <row r="96" spans="1:10" x14ac:dyDescent="0.2">
      <c r="A96" s="29"/>
      <c r="B96" s="29"/>
      <c r="C96" s="29"/>
      <c r="D96" s="29"/>
      <c r="E96" s="29" t="s">
        <v>153</v>
      </c>
      <c r="F96" s="30">
        <v>1.04</v>
      </c>
      <c r="G96" s="29" t="s">
        <v>154</v>
      </c>
      <c r="H96" s="30">
        <v>1.1399999999999999</v>
      </c>
      <c r="I96" s="29" t="s">
        <v>155</v>
      </c>
      <c r="J96" s="30">
        <v>2.1800000000000002</v>
      </c>
    </row>
    <row r="97" spans="1:10" x14ac:dyDescent="0.2">
      <c r="A97" s="29"/>
      <c r="B97" s="29"/>
      <c r="C97" s="29"/>
      <c r="D97" s="29"/>
      <c r="E97" s="29" t="s">
        <v>156</v>
      </c>
      <c r="F97" s="30">
        <v>0.79153200000000001</v>
      </c>
      <c r="G97" s="29"/>
      <c r="H97" s="160" t="s">
        <v>157</v>
      </c>
      <c r="I97" s="160"/>
      <c r="J97" s="30">
        <v>4.57</v>
      </c>
    </row>
    <row r="98" spans="1:10" ht="30" customHeight="1" thickBot="1" x14ac:dyDescent="0.25">
      <c r="A98" s="21"/>
      <c r="B98" s="21"/>
      <c r="C98" s="21"/>
      <c r="D98" s="21"/>
      <c r="E98" s="21"/>
      <c r="F98" s="21"/>
      <c r="G98" s="21" t="s">
        <v>158</v>
      </c>
      <c r="H98" s="31">
        <v>1948.55</v>
      </c>
      <c r="I98" s="21" t="s">
        <v>159</v>
      </c>
      <c r="J98" s="32">
        <v>8904.8700000000008</v>
      </c>
    </row>
    <row r="99" spans="1:10" ht="0.95" customHeight="1" thickTop="1" x14ac:dyDescent="0.2">
      <c r="A99" s="33"/>
      <c r="B99" s="33"/>
      <c r="C99" s="33"/>
      <c r="D99" s="33"/>
      <c r="E99" s="33"/>
      <c r="F99" s="33"/>
      <c r="G99" s="33"/>
      <c r="H99" s="33"/>
      <c r="I99" s="33"/>
      <c r="J99" s="33"/>
    </row>
    <row r="100" spans="1:10" ht="18" customHeight="1" x14ac:dyDescent="0.2">
      <c r="A100" s="9" t="s">
        <v>82</v>
      </c>
      <c r="B100" s="10" t="s">
        <v>35</v>
      </c>
      <c r="C100" s="9" t="s">
        <v>36</v>
      </c>
      <c r="D100" s="9" t="s">
        <v>8</v>
      </c>
      <c r="E100" s="162" t="s">
        <v>147</v>
      </c>
      <c r="F100" s="162"/>
      <c r="G100" s="11" t="s">
        <v>37</v>
      </c>
      <c r="H100" s="10" t="s">
        <v>38</v>
      </c>
      <c r="I100" s="10" t="s">
        <v>39</v>
      </c>
      <c r="J100" s="10" t="s">
        <v>9</v>
      </c>
    </row>
    <row r="101" spans="1:10" ht="24" customHeight="1" x14ac:dyDescent="0.2">
      <c r="A101" s="15" t="s">
        <v>148</v>
      </c>
      <c r="B101" s="16" t="s">
        <v>83</v>
      </c>
      <c r="C101" s="15" t="s">
        <v>48</v>
      </c>
      <c r="D101" s="15" t="s">
        <v>84</v>
      </c>
      <c r="E101" s="163" t="s">
        <v>149</v>
      </c>
      <c r="F101" s="163"/>
      <c r="G101" s="17" t="s">
        <v>81</v>
      </c>
      <c r="H101" s="23">
        <v>1</v>
      </c>
      <c r="I101" s="18">
        <v>3.07</v>
      </c>
      <c r="J101" s="18">
        <v>3.07</v>
      </c>
    </row>
    <row r="102" spans="1:10" ht="24" customHeight="1" x14ac:dyDescent="0.2">
      <c r="A102" s="34" t="s">
        <v>160</v>
      </c>
      <c r="B102" s="35" t="s">
        <v>210</v>
      </c>
      <c r="C102" s="34" t="s">
        <v>48</v>
      </c>
      <c r="D102" s="34" t="s">
        <v>211</v>
      </c>
      <c r="E102" s="164" t="s">
        <v>149</v>
      </c>
      <c r="F102" s="164"/>
      <c r="G102" s="36" t="s">
        <v>50</v>
      </c>
      <c r="H102" s="37">
        <v>0.16500000000000001</v>
      </c>
      <c r="I102" s="38">
        <v>18.649999999999999</v>
      </c>
      <c r="J102" s="38">
        <v>3.07</v>
      </c>
    </row>
    <row r="103" spans="1:10" x14ac:dyDescent="0.2">
      <c r="A103" s="29"/>
      <c r="B103" s="29"/>
      <c r="C103" s="29"/>
      <c r="D103" s="29"/>
      <c r="E103" s="29" t="s">
        <v>153</v>
      </c>
      <c r="F103" s="30">
        <v>0.93</v>
      </c>
      <c r="G103" s="29" t="s">
        <v>154</v>
      </c>
      <c r="H103" s="30">
        <v>1.02</v>
      </c>
      <c r="I103" s="29" t="s">
        <v>155</v>
      </c>
      <c r="J103" s="30">
        <v>1.95</v>
      </c>
    </row>
    <row r="104" spans="1:10" x14ac:dyDescent="0.2">
      <c r="A104" s="29"/>
      <c r="B104" s="29"/>
      <c r="C104" s="29"/>
      <c r="D104" s="29"/>
      <c r="E104" s="29" t="s">
        <v>156</v>
      </c>
      <c r="F104" s="30">
        <v>0.64285800000000004</v>
      </c>
      <c r="G104" s="29"/>
      <c r="H104" s="160" t="s">
        <v>157</v>
      </c>
      <c r="I104" s="160"/>
      <c r="J104" s="30">
        <v>3.71</v>
      </c>
    </row>
    <row r="105" spans="1:10" ht="30" customHeight="1" thickBot="1" x14ac:dyDescent="0.25">
      <c r="A105" s="21"/>
      <c r="B105" s="21"/>
      <c r="C105" s="21"/>
      <c r="D105" s="21"/>
      <c r="E105" s="21"/>
      <c r="F105" s="21"/>
      <c r="G105" s="21" t="s">
        <v>158</v>
      </c>
      <c r="H105" s="31">
        <v>2112</v>
      </c>
      <c r="I105" s="21" t="s">
        <v>159</v>
      </c>
      <c r="J105" s="32">
        <v>7835.52</v>
      </c>
    </row>
    <row r="106" spans="1:10" ht="0.95" customHeight="1" thickTop="1" x14ac:dyDescent="0.2">
      <c r="A106" s="33"/>
      <c r="B106" s="33"/>
      <c r="C106" s="33"/>
      <c r="D106" s="33"/>
      <c r="E106" s="33"/>
      <c r="F106" s="33"/>
      <c r="G106" s="33"/>
      <c r="H106" s="33"/>
      <c r="I106" s="33"/>
      <c r="J106" s="33"/>
    </row>
    <row r="107" spans="1:10" ht="18" customHeight="1" x14ac:dyDescent="0.2">
      <c r="A107" s="9" t="s">
        <v>85</v>
      </c>
      <c r="B107" s="10" t="s">
        <v>35</v>
      </c>
      <c r="C107" s="9" t="s">
        <v>36</v>
      </c>
      <c r="D107" s="9" t="s">
        <v>8</v>
      </c>
      <c r="E107" s="162" t="s">
        <v>147</v>
      </c>
      <c r="F107" s="162"/>
      <c r="G107" s="11" t="s">
        <v>37</v>
      </c>
      <c r="H107" s="10" t="s">
        <v>38</v>
      </c>
      <c r="I107" s="10" t="s">
        <v>39</v>
      </c>
      <c r="J107" s="10" t="s">
        <v>9</v>
      </c>
    </row>
    <row r="108" spans="1:10" ht="24" customHeight="1" x14ac:dyDescent="0.2">
      <c r="A108" s="15" t="s">
        <v>148</v>
      </c>
      <c r="B108" s="16" t="s">
        <v>86</v>
      </c>
      <c r="C108" s="15" t="s">
        <v>48</v>
      </c>
      <c r="D108" s="15" t="s">
        <v>87</v>
      </c>
      <c r="E108" s="163" t="s">
        <v>224</v>
      </c>
      <c r="F108" s="163"/>
      <c r="G108" s="17" t="s">
        <v>73</v>
      </c>
      <c r="H108" s="23">
        <v>1</v>
      </c>
      <c r="I108" s="18">
        <v>5.41</v>
      </c>
      <c r="J108" s="18">
        <v>5.41</v>
      </c>
    </row>
    <row r="109" spans="1:10" ht="24" customHeight="1" x14ac:dyDescent="0.2">
      <c r="A109" s="34" t="s">
        <v>160</v>
      </c>
      <c r="B109" s="35" t="s">
        <v>225</v>
      </c>
      <c r="C109" s="34" t="s">
        <v>48</v>
      </c>
      <c r="D109" s="34" t="s">
        <v>226</v>
      </c>
      <c r="E109" s="164" t="s">
        <v>149</v>
      </c>
      <c r="F109" s="164"/>
      <c r="G109" s="36" t="s">
        <v>50</v>
      </c>
      <c r="H109" s="37">
        <v>0.12</v>
      </c>
      <c r="I109" s="38">
        <v>25.32</v>
      </c>
      <c r="J109" s="38">
        <v>3.03</v>
      </c>
    </row>
    <row r="110" spans="1:10" ht="24" customHeight="1" x14ac:dyDescent="0.2">
      <c r="A110" s="34" t="s">
        <v>160</v>
      </c>
      <c r="B110" s="35" t="s">
        <v>227</v>
      </c>
      <c r="C110" s="34" t="s">
        <v>48</v>
      </c>
      <c r="D110" s="34" t="s">
        <v>228</v>
      </c>
      <c r="E110" s="164" t="s">
        <v>149</v>
      </c>
      <c r="F110" s="164"/>
      <c r="G110" s="36" t="s">
        <v>50</v>
      </c>
      <c r="H110" s="37">
        <v>0.12</v>
      </c>
      <c r="I110" s="38">
        <v>19.84</v>
      </c>
      <c r="J110" s="38">
        <v>2.38</v>
      </c>
    </row>
    <row r="111" spans="1:10" x14ac:dyDescent="0.2">
      <c r="A111" s="29"/>
      <c r="B111" s="29"/>
      <c r="C111" s="29"/>
      <c r="D111" s="29"/>
      <c r="E111" s="29" t="s">
        <v>153</v>
      </c>
      <c r="F111" s="30">
        <v>1.78</v>
      </c>
      <c r="G111" s="29" t="s">
        <v>154</v>
      </c>
      <c r="H111" s="30">
        <v>1.96</v>
      </c>
      <c r="I111" s="29" t="s">
        <v>155</v>
      </c>
      <c r="J111" s="30">
        <v>3.74</v>
      </c>
    </row>
    <row r="112" spans="1:10" x14ac:dyDescent="0.2">
      <c r="A112" s="29"/>
      <c r="B112" s="29"/>
      <c r="C112" s="29"/>
      <c r="D112" s="29"/>
      <c r="E112" s="29" t="s">
        <v>156</v>
      </c>
      <c r="F112" s="30">
        <v>1.132854</v>
      </c>
      <c r="G112" s="29"/>
      <c r="H112" s="160" t="s">
        <v>157</v>
      </c>
      <c r="I112" s="160"/>
      <c r="J112" s="30">
        <v>6.54</v>
      </c>
    </row>
    <row r="113" spans="1:10" ht="30" customHeight="1" thickBot="1" x14ac:dyDescent="0.25">
      <c r="A113" s="21"/>
      <c r="B113" s="21"/>
      <c r="C113" s="21"/>
      <c r="D113" s="21"/>
      <c r="E113" s="21"/>
      <c r="F113" s="21"/>
      <c r="G113" s="21" t="s">
        <v>158</v>
      </c>
      <c r="H113" s="31">
        <v>680</v>
      </c>
      <c r="I113" s="21" t="s">
        <v>159</v>
      </c>
      <c r="J113" s="32">
        <v>4447.2</v>
      </c>
    </row>
    <row r="114" spans="1:10" ht="0.95" customHeight="1" thickTop="1" x14ac:dyDescent="0.2">
      <c r="A114" s="33"/>
      <c r="B114" s="33"/>
      <c r="C114" s="33"/>
      <c r="D114" s="33"/>
      <c r="E114" s="33"/>
      <c r="F114" s="33"/>
      <c r="G114" s="33"/>
      <c r="H114" s="33"/>
      <c r="I114" s="33"/>
      <c r="J114" s="33"/>
    </row>
    <row r="115" spans="1:10" ht="18" customHeight="1" x14ac:dyDescent="0.2">
      <c r="A115" s="9" t="s">
        <v>88</v>
      </c>
      <c r="B115" s="10" t="s">
        <v>35</v>
      </c>
      <c r="C115" s="9" t="s">
        <v>36</v>
      </c>
      <c r="D115" s="9" t="s">
        <v>8</v>
      </c>
      <c r="E115" s="162" t="s">
        <v>147</v>
      </c>
      <c r="F115" s="162"/>
      <c r="G115" s="11" t="s">
        <v>37</v>
      </c>
      <c r="H115" s="10" t="s">
        <v>38</v>
      </c>
      <c r="I115" s="10" t="s">
        <v>39</v>
      </c>
      <c r="J115" s="10" t="s">
        <v>9</v>
      </c>
    </row>
    <row r="116" spans="1:10" ht="24" customHeight="1" x14ac:dyDescent="0.2">
      <c r="A116" s="15" t="s">
        <v>148</v>
      </c>
      <c r="B116" s="16" t="s">
        <v>89</v>
      </c>
      <c r="C116" s="15" t="s">
        <v>48</v>
      </c>
      <c r="D116" s="15" t="s">
        <v>90</v>
      </c>
      <c r="E116" s="163" t="s">
        <v>229</v>
      </c>
      <c r="F116" s="163"/>
      <c r="G116" s="17" t="s">
        <v>91</v>
      </c>
      <c r="H116" s="23">
        <v>1</v>
      </c>
      <c r="I116" s="18">
        <v>24.51</v>
      </c>
      <c r="J116" s="18">
        <v>24.51</v>
      </c>
    </row>
    <row r="117" spans="1:10" ht="48" customHeight="1" x14ac:dyDescent="0.2">
      <c r="A117" s="34" t="s">
        <v>160</v>
      </c>
      <c r="B117" s="35" t="s">
        <v>230</v>
      </c>
      <c r="C117" s="34" t="s">
        <v>48</v>
      </c>
      <c r="D117" s="34" t="s">
        <v>231</v>
      </c>
      <c r="E117" s="164" t="s">
        <v>194</v>
      </c>
      <c r="F117" s="164"/>
      <c r="G117" s="36" t="s">
        <v>69</v>
      </c>
      <c r="H117" s="37">
        <v>0.25</v>
      </c>
      <c r="I117" s="38">
        <v>45.85</v>
      </c>
      <c r="J117" s="38">
        <v>11.46</v>
      </c>
    </row>
    <row r="118" spans="1:10" ht="24" customHeight="1" x14ac:dyDescent="0.2">
      <c r="A118" s="34" t="s">
        <v>160</v>
      </c>
      <c r="B118" s="35" t="s">
        <v>210</v>
      </c>
      <c r="C118" s="34" t="s">
        <v>48</v>
      </c>
      <c r="D118" s="34" t="s">
        <v>211</v>
      </c>
      <c r="E118" s="164" t="s">
        <v>149</v>
      </c>
      <c r="F118" s="164"/>
      <c r="G118" s="36" t="s">
        <v>50</v>
      </c>
      <c r="H118" s="37">
        <v>0.7</v>
      </c>
      <c r="I118" s="38">
        <v>18.649999999999999</v>
      </c>
      <c r="J118" s="38">
        <v>13.05</v>
      </c>
    </row>
    <row r="119" spans="1:10" x14ac:dyDescent="0.2">
      <c r="A119" s="29"/>
      <c r="B119" s="29"/>
      <c r="C119" s="29"/>
      <c r="D119" s="29"/>
      <c r="E119" s="29" t="s">
        <v>153</v>
      </c>
      <c r="F119" s="30">
        <v>5.6</v>
      </c>
      <c r="G119" s="29" t="s">
        <v>154</v>
      </c>
      <c r="H119" s="30">
        <v>6.17</v>
      </c>
      <c r="I119" s="29" t="s">
        <v>155</v>
      </c>
      <c r="J119" s="30">
        <v>11.77</v>
      </c>
    </row>
    <row r="120" spans="1:10" x14ac:dyDescent="0.2">
      <c r="A120" s="29"/>
      <c r="B120" s="29"/>
      <c r="C120" s="29"/>
      <c r="D120" s="29"/>
      <c r="E120" s="29" t="s">
        <v>156</v>
      </c>
      <c r="F120" s="30">
        <v>5.1323939999999997</v>
      </c>
      <c r="G120" s="29"/>
      <c r="H120" s="160" t="s">
        <v>157</v>
      </c>
      <c r="I120" s="160"/>
      <c r="J120" s="30">
        <v>29.64</v>
      </c>
    </row>
    <row r="121" spans="1:10" ht="30" customHeight="1" thickBot="1" x14ac:dyDescent="0.25">
      <c r="A121" s="21"/>
      <c r="B121" s="21"/>
      <c r="C121" s="21"/>
      <c r="D121" s="21"/>
      <c r="E121" s="21"/>
      <c r="F121" s="21"/>
      <c r="G121" s="21" t="s">
        <v>158</v>
      </c>
      <c r="H121" s="31">
        <v>38.159999999999997</v>
      </c>
      <c r="I121" s="21" t="s">
        <v>159</v>
      </c>
      <c r="J121" s="32">
        <v>1131.06</v>
      </c>
    </row>
    <row r="122" spans="1:10" ht="0.95" customHeight="1" thickTop="1" x14ac:dyDescent="0.2">
      <c r="A122" s="33"/>
      <c r="B122" s="33"/>
      <c r="C122" s="33"/>
      <c r="D122" s="33"/>
      <c r="E122" s="33"/>
      <c r="F122" s="33"/>
      <c r="G122" s="33"/>
      <c r="H122" s="33"/>
      <c r="I122" s="33"/>
      <c r="J122" s="33"/>
    </row>
    <row r="123" spans="1:10" ht="18" customHeight="1" x14ac:dyDescent="0.2">
      <c r="A123" s="9" t="s">
        <v>92</v>
      </c>
      <c r="B123" s="10" t="s">
        <v>35</v>
      </c>
      <c r="C123" s="9" t="s">
        <v>36</v>
      </c>
      <c r="D123" s="9" t="s">
        <v>8</v>
      </c>
      <c r="E123" s="162" t="s">
        <v>147</v>
      </c>
      <c r="F123" s="162"/>
      <c r="G123" s="11" t="s">
        <v>37</v>
      </c>
      <c r="H123" s="10" t="s">
        <v>38</v>
      </c>
      <c r="I123" s="10" t="s">
        <v>39</v>
      </c>
      <c r="J123" s="10" t="s">
        <v>9</v>
      </c>
    </row>
    <row r="124" spans="1:10" ht="36" customHeight="1" x14ac:dyDescent="0.2">
      <c r="A124" s="15" t="s">
        <v>148</v>
      </c>
      <c r="B124" s="16" t="s">
        <v>93</v>
      </c>
      <c r="C124" s="15" t="s">
        <v>48</v>
      </c>
      <c r="D124" s="15" t="s">
        <v>94</v>
      </c>
      <c r="E124" s="163" t="s">
        <v>232</v>
      </c>
      <c r="F124" s="163"/>
      <c r="G124" s="17" t="s">
        <v>95</v>
      </c>
      <c r="H124" s="23">
        <v>1</v>
      </c>
      <c r="I124" s="18">
        <v>0.66</v>
      </c>
      <c r="J124" s="18">
        <v>0.66</v>
      </c>
    </row>
    <row r="125" spans="1:10" ht="60" customHeight="1" x14ac:dyDescent="0.2">
      <c r="A125" s="34" t="s">
        <v>160</v>
      </c>
      <c r="B125" s="35" t="s">
        <v>233</v>
      </c>
      <c r="C125" s="34" t="s">
        <v>48</v>
      </c>
      <c r="D125" s="34" t="s">
        <v>234</v>
      </c>
      <c r="E125" s="164" t="s">
        <v>194</v>
      </c>
      <c r="F125" s="164"/>
      <c r="G125" s="36" t="s">
        <v>65</v>
      </c>
      <c r="H125" s="37">
        <v>3.3E-3</v>
      </c>
      <c r="I125" s="38">
        <v>183.91</v>
      </c>
      <c r="J125" s="38">
        <v>0.6</v>
      </c>
    </row>
    <row r="126" spans="1:10" ht="60" customHeight="1" x14ac:dyDescent="0.2">
      <c r="A126" s="34" t="s">
        <v>160</v>
      </c>
      <c r="B126" s="35" t="s">
        <v>235</v>
      </c>
      <c r="C126" s="34" t="s">
        <v>48</v>
      </c>
      <c r="D126" s="34" t="s">
        <v>236</v>
      </c>
      <c r="E126" s="164" t="s">
        <v>194</v>
      </c>
      <c r="F126" s="164"/>
      <c r="G126" s="36" t="s">
        <v>69</v>
      </c>
      <c r="H126" s="37">
        <v>1.4E-3</v>
      </c>
      <c r="I126" s="38">
        <v>49.57</v>
      </c>
      <c r="J126" s="38">
        <v>0.06</v>
      </c>
    </row>
    <row r="127" spans="1:10" x14ac:dyDescent="0.2">
      <c r="A127" s="29"/>
      <c r="B127" s="29"/>
      <c r="C127" s="29"/>
      <c r="D127" s="29"/>
      <c r="E127" s="29" t="s">
        <v>153</v>
      </c>
      <c r="F127" s="30">
        <v>0.02</v>
      </c>
      <c r="G127" s="29" t="s">
        <v>154</v>
      </c>
      <c r="H127" s="30">
        <v>0.03</v>
      </c>
      <c r="I127" s="29" t="s">
        <v>155</v>
      </c>
      <c r="J127" s="30">
        <v>0.05</v>
      </c>
    </row>
    <row r="128" spans="1:10" x14ac:dyDescent="0.2">
      <c r="A128" s="29"/>
      <c r="B128" s="29"/>
      <c r="C128" s="29"/>
      <c r="D128" s="29"/>
      <c r="E128" s="29" t="s">
        <v>156</v>
      </c>
      <c r="F128" s="30">
        <v>0.13820399999999999</v>
      </c>
      <c r="G128" s="29"/>
      <c r="H128" s="160" t="s">
        <v>157</v>
      </c>
      <c r="I128" s="160"/>
      <c r="J128" s="30">
        <v>0.8</v>
      </c>
    </row>
    <row r="129" spans="1:10" ht="30" customHeight="1" thickBot="1" x14ac:dyDescent="0.25">
      <c r="A129" s="21"/>
      <c r="B129" s="21"/>
      <c r="C129" s="21"/>
      <c r="D129" s="21"/>
      <c r="E129" s="21"/>
      <c r="F129" s="21"/>
      <c r="G129" s="21" t="s">
        <v>158</v>
      </c>
      <c r="H129" s="31">
        <v>534.23</v>
      </c>
      <c r="I129" s="21" t="s">
        <v>159</v>
      </c>
      <c r="J129" s="32">
        <v>427.38</v>
      </c>
    </row>
    <row r="130" spans="1:10" ht="0.95" customHeight="1" thickTop="1" x14ac:dyDescent="0.2">
      <c r="A130" s="33"/>
      <c r="B130" s="33"/>
      <c r="C130" s="33"/>
      <c r="D130" s="33"/>
      <c r="E130" s="33"/>
      <c r="F130" s="33"/>
      <c r="G130" s="33"/>
      <c r="H130" s="33"/>
      <c r="I130" s="33"/>
      <c r="J130" s="33"/>
    </row>
    <row r="131" spans="1:10" ht="24" customHeight="1" x14ac:dyDescent="0.2">
      <c r="A131" s="12" t="s">
        <v>17</v>
      </c>
      <c r="B131" s="12"/>
      <c r="C131" s="12"/>
      <c r="D131" s="12" t="s">
        <v>18</v>
      </c>
      <c r="E131" s="12"/>
      <c r="F131" s="161"/>
      <c r="G131" s="161"/>
      <c r="H131" s="13"/>
      <c r="I131" s="12"/>
      <c r="J131" s="14">
        <v>86700.05</v>
      </c>
    </row>
    <row r="132" spans="1:10" ht="18" customHeight="1" x14ac:dyDescent="0.2">
      <c r="A132" s="9" t="s">
        <v>96</v>
      </c>
      <c r="B132" s="10" t="s">
        <v>35</v>
      </c>
      <c r="C132" s="9" t="s">
        <v>36</v>
      </c>
      <c r="D132" s="9" t="s">
        <v>8</v>
      </c>
      <c r="E132" s="162" t="s">
        <v>147</v>
      </c>
      <c r="F132" s="162"/>
      <c r="G132" s="11" t="s">
        <v>37</v>
      </c>
      <c r="H132" s="10" t="s">
        <v>38</v>
      </c>
      <c r="I132" s="10" t="s">
        <v>39</v>
      </c>
      <c r="J132" s="10" t="s">
        <v>9</v>
      </c>
    </row>
    <row r="133" spans="1:10" ht="24" customHeight="1" x14ac:dyDescent="0.2">
      <c r="A133" s="15" t="s">
        <v>148</v>
      </c>
      <c r="B133" s="16" t="s">
        <v>97</v>
      </c>
      <c r="C133" s="15" t="s">
        <v>48</v>
      </c>
      <c r="D133" s="15" t="s">
        <v>98</v>
      </c>
      <c r="E133" s="163" t="s">
        <v>217</v>
      </c>
      <c r="F133" s="163"/>
      <c r="G133" s="17" t="s">
        <v>81</v>
      </c>
      <c r="H133" s="23">
        <v>1</v>
      </c>
      <c r="I133" s="18">
        <v>2.89</v>
      </c>
      <c r="J133" s="18">
        <v>2.89</v>
      </c>
    </row>
    <row r="134" spans="1:10" ht="24" customHeight="1" x14ac:dyDescent="0.2">
      <c r="A134" s="34" t="s">
        <v>160</v>
      </c>
      <c r="B134" s="35" t="s">
        <v>210</v>
      </c>
      <c r="C134" s="34" t="s">
        <v>48</v>
      </c>
      <c r="D134" s="34" t="s">
        <v>211</v>
      </c>
      <c r="E134" s="164" t="s">
        <v>149</v>
      </c>
      <c r="F134" s="164"/>
      <c r="G134" s="36" t="s">
        <v>50</v>
      </c>
      <c r="H134" s="37">
        <v>0.1053</v>
      </c>
      <c r="I134" s="38">
        <v>18.649999999999999</v>
      </c>
      <c r="J134" s="38">
        <v>1.96</v>
      </c>
    </row>
    <row r="135" spans="1:10" ht="24" customHeight="1" x14ac:dyDescent="0.2">
      <c r="A135" s="34" t="s">
        <v>160</v>
      </c>
      <c r="B135" s="35" t="s">
        <v>237</v>
      </c>
      <c r="C135" s="34" t="s">
        <v>48</v>
      </c>
      <c r="D135" s="34" t="s">
        <v>238</v>
      </c>
      <c r="E135" s="164" t="s">
        <v>149</v>
      </c>
      <c r="F135" s="164"/>
      <c r="G135" s="36" t="s">
        <v>50</v>
      </c>
      <c r="H135" s="37">
        <v>3.7400000000000003E-2</v>
      </c>
      <c r="I135" s="38">
        <v>25.07</v>
      </c>
      <c r="J135" s="38">
        <v>0.93</v>
      </c>
    </row>
    <row r="136" spans="1:10" x14ac:dyDescent="0.2">
      <c r="A136" s="29"/>
      <c r="B136" s="29"/>
      <c r="C136" s="29"/>
      <c r="D136" s="29"/>
      <c r="E136" s="29" t="s">
        <v>153</v>
      </c>
      <c r="F136" s="30">
        <v>0.91</v>
      </c>
      <c r="G136" s="29" t="s">
        <v>154</v>
      </c>
      <c r="H136" s="30">
        <v>1</v>
      </c>
      <c r="I136" s="29" t="s">
        <v>155</v>
      </c>
      <c r="J136" s="30">
        <v>1.91</v>
      </c>
    </row>
    <row r="137" spans="1:10" x14ac:dyDescent="0.2">
      <c r="A137" s="29"/>
      <c r="B137" s="29"/>
      <c r="C137" s="29"/>
      <c r="D137" s="29"/>
      <c r="E137" s="29" t="s">
        <v>156</v>
      </c>
      <c r="F137" s="30">
        <v>0.60516599999999998</v>
      </c>
      <c r="G137" s="29"/>
      <c r="H137" s="160" t="s">
        <v>157</v>
      </c>
      <c r="I137" s="160"/>
      <c r="J137" s="30">
        <v>3.5</v>
      </c>
    </row>
    <row r="138" spans="1:10" ht="30" customHeight="1" thickBot="1" x14ac:dyDescent="0.25">
      <c r="A138" s="21"/>
      <c r="B138" s="21"/>
      <c r="C138" s="21"/>
      <c r="D138" s="21"/>
      <c r="E138" s="21"/>
      <c r="F138" s="21"/>
      <c r="G138" s="21" t="s">
        <v>158</v>
      </c>
      <c r="H138" s="31">
        <v>492.54</v>
      </c>
      <c r="I138" s="21" t="s">
        <v>159</v>
      </c>
      <c r="J138" s="32">
        <v>1723.89</v>
      </c>
    </row>
    <row r="139" spans="1:10" ht="0.95" customHeight="1" thickTop="1" x14ac:dyDescent="0.2">
      <c r="A139" s="33"/>
      <c r="B139" s="33"/>
      <c r="C139" s="33"/>
      <c r="D139" s="33"/>
      <c r="E139" s="33"/>
      <c r="F139" s="33"/>
      <c r="G139" s="33"/>
      <c r="H139" s="33"/>
      <c r="I139" s="33"/>
      <c r="J139" s="33"/>
    </row>
    <row r="140" spans="1:10" ht="18" customHeight="1" x14ac:dyDescent="0.2">
      <c r="A140" s="9" t="s">
        <v>99</v>
      </c>
      <c r="B140" s="10" t="s">
        <v>35</v>
      </c>
      <c r="C140" s="9" t="s">
        <v>36</v>
      </c>
      <c r="D140" s="9" t="s">
        <v>8</v>
      </c>
      <c r="E140" s="162" t="s">
        <v>147</v>
      </c>
      <c r="F140" s="162"/>
      <c r="G140" s="11" t="s">
        <v>37</v>
      </c>
      <c r="H140" s="10" t="s">
        <v>38</v>
      </c>
      <c r="I140" s="10" t="s">
        <v>39</v>
      </c>
      <c r="J140" s="10" t="s">
        <v>9</v>
      </c>
    </row>
    <row r="141" spans="1:10" ht="36" customHeight="1" x14ac:dyDescent="0.2">
      <c r="A141" s="15" t="s">
        <v>148</v>
      </c>
      <c r="B141" s="16" t="s">
        <v>100</v>
      </c>
      <c r="C141" s="15" t="s">
        <v>48</v>
      </c>
      <c r="D141" s="15" t="s">
        <v>101</v>
      </c>
      <c r="E141" s="163" t="s">
        <v>239</v>
      </c>
      <c r="F141" s="163"/>
      <c r="G141" s="17" t="s">
        <v>81</v>
      </c>
      <c r="H141" s="23">
        <v>1</v>
      </c>
      <c r="I141" s="18">
        <v>31.54</v>
      </c>
      <c r="J141" s="18">
        <v>31.54</v>
      </c>
    </row>
    <row r="142" spans="1:10" ht="36" customHeight="1" x14ac:dyDescent="0.2">
      <c r="A142" s="34" t="s">
        <v>160</v>
      </c>
      <c r="B142" s="35" t="s">
        <v>240</v>
      </c>
      <c r="C142" s="34" t="s">
        <v>48</v>
      </c>
      <c r="D142" s="34" t="s">
        <v>241</v>
      </c>
      <c r="E142" s="164" t="s">
        <v>149</v>
      </c>
      <c r="F142" s="164"/>
      <c r="G142" s="36" t="s">
        <v>91</v>
      </c>
      <c r="H142" s="37">
        <v>3.1E-2</v>
      </c>
      <c r="I142" s="38">
        <v>694.4</v>
      </c>
      <c r="J142" s="38">
        <v>21.52</v>
      </c>
    </row>
    <row r="143" spans="1:10" ht="24" customHeight="1" x14ac:dyDescent="0.2">
      <c r="A143" s="34" t="s">
        <v>160</v>
      </c>
      <c r="B143" s="35" t="s">
        <v>210</v>
      </c>
      <c r="C143" s="34" t="s">
        <v>48</v>
      </c>
      <c r="D143" s="34" t="s">
        <v>211</v>
      </c>
      <c r="E143" s="164" t="s">
        <v>149</v>
      </c>
      <c r="F143" s="164"/>
      <c r="G143" s="36" t="s">
        <v>50</v>
      </c>
      <c r="H143" s="37">
        <v>0.107</v>
      </c>
      <c r="I143" s="38">
        <v>18.649999999999999</v>
      </c>
      <c r="J143" s="38">
        <v>1.99</v>
      </c>
    </row>
    <row r="144" spans="1:10" ht="24" customHeight="1" x14ac:dyDescent="0.2">
      <c r="A144" s="34" t="s">
        <v>160</v>
      </c>
      <c r="B144" s="35" t="s">
        <v>237</v>
      </c>
      <c r="C144" s="34" t="s">
        <v>48</v>
      </c>
      <c r="D144" s="34" t="s">
        <v>238</v>
      </c>
      <c r="E144" s="164" t="s">
        <v>149</v>
      </c>
      <c r="F144" s="164"/>
      <c r="G144" s="36" t="s">
        <v>50</v>
      </c>
      <c r="H144" s="37">
        <v>0.214</v>
      </c>
      <c r="I144" s="38">
        <v>25.07</v>
      </c>
      <c r="J144" s="38">
        <v>5.36</v>
      </c>
    </row>
    <row r="145" spans="1:10" ht="24" customHeight="1" x14ac:dyDescent="0.2">
      <c r="A145" s="24" t="s">
        <v>150</v>
      </c>
      <c r="B145" s="25" t="s">
        <v>242</v>
      </c>
      <c r="C145" s="24" t="s">
        <v>48</v>
      </c>
      <c r="D145" s="24" t="s">
        <v>243</v>
      </c>
      <c r="E145" s="165" t="s">
        <v>186</v>
      </c>
      <c r="F145" s="165"/>
      <c r="G145" s="26" t="s">
        <v>244</v>
      </c>
      <c r="H145" s="27">
        <v>0.21</v>
      </c>
      <c r="I145" s="28">
        <v>11.25</v>
      </c>
      <c r="J145" s="28">
        <v>2.36</v>
      </c>
    </row>
    <row r="146" spans="1:10" ht="24" customHeight="1" x14ac:dyDescent="0.2">
      <c r="A146" s="24" t="s">
        <v>150</v>
      </c>
      <c r="B146" s="25" t="s">
        <v>245</v>
      </c>
      <c r="C146" s="24" t="s">
        <v>48</v>
      </c>
      <c r="D146" s="24" t="s">
        <v>246</v>
      </c>
      <c r="E146" s="165" t="s">
        <v>186</v>
      </c>
      <c r="F146" s="165"/>
      <c r="G146" s="26" t="s">
        <v>119</v>
      </c>
      <c r="H146" s="27">
        <v>0.5</v>
      </c>
      <c r="I146" s="28">
        <v>0.63</v>
      </c>
      <c r="J146" s="28">
        <v>0.31</v>
      </c>
    </row>
    <row r="147" spans="1:10" x14ac:dyDescent="0.2">
      <c r="A147" s="29"/>
      <c r="B147" s="29"/>
      <c r="C147" s="29"/>
      <c r="D147" s="29"/>
      <c r="E147" s="29" t="s">
        <v>153</v>
      </c>
      <c r="F147" s="30">
        <v>4.37</v>
      </c>
      <c r="G147" s="29" t="s">
        <v>154</v>
      </c>
      <c r="H147" s="30">
        <v>4.82</v>
      </c>
      <c r="I147" s="29" t="s">
        <v>155</v>
      </c>
      <c r="J147" s="30">
        <v>9.19</v>
      </c>
    </row>
    <row r="148" spans="1:10" x14ac:dyDescent="0.2">
      <c r="A148" s="29"/>
      <c r="B148" s="29"/>
      <c r="C148" s="29"/>
      <c r="D148" s="29"/>
      <c r="E148" s="29" t="s">
        <v>156</v>
      </c>
      <c r="F148" s="30">
        <v>6.604476</v>
      </c>
      <c r="G148" s="29"/>
      <c r="H148" s="160" t="s">
        <v>157</v>
      </c>
      <c r="I148" s="160"/>
      <c r="J148" s="30">
        <v>38.14</v>
      </c>
    </row>
    <row r="149" spans="1:10" ht="30" customHeight="1" thickBot="1" x14ac:dyDescent="0.25">
      <c r="A149" s="21"/>
      <c r="B149" s="21"/>
      <c r="C149" s="21"/>
      <c r="D149" s="21"/>
      <c r="E149" s="21"/>
      <c r="F149" s="21"/>
      <c r="G149" s="21" t="s">
        <v>158</v>
      </c>
      <c r="H149" s="31">
        <v>492.54</v>
      </c>
      <c r="I149" s="21" t="s">
        <v>159</v>
      </c>
      <c r="J149" s="32">
        <v>18785.48</v>
      </c>
    </row>
    <row r="150" spans="1:10" ht="0.95" customHeight="1" thickTop="1" x14ac:dyDescent="0.2">
      <c r="A150" s="33"/>
      <c r="B150" s="33"/>
      <c r="C150" s="33"/>
      <c r="D150" s="33"/>
      <c r="E150" s="33"/>
      <c r="F150" s="33"/>
      <c r="G150" s="33"/>
      <c r="H150" s="33"/>
      <c r="I150" s="33"/>
      <c r="J150" s="33"/>
    </row>
    <row r="151" spans="1:10" ht="18" customHeight="1" x14ac:dyDescent="0.2">
      <c r="A151" s="9" t="s">
        <v>102</v>
      </c>
      <c r="B151" s="10" t="s">
        <v>35</v>
      </c>
      <c r="C151" s="9" t="s">
        <v>36</v>
      </c>
      <c r="D151" s="9" t="s">
        <v>8</v>
      </c>
      <c r="E151" s="162" t="s">
        <v>147</v>
      </c>
      <c r="F151" s="162"/>
      <c r="G151" s="11" t="s">
        <v>37</v>
      </c>
      <c r="H151" s="10" t="s">
        <v>38</v>
      </c>
      <c r="I151" s="10" t="s">
        <v>39</v>
      </c>
      <c r="J151" s="10" t="s">
        <v>9</v>
      </c>
    </row>
    <row r="152" spans="1:10" ht="36" customHeight="1" x14ac:dyDescent="0.2">
      <c r="A152" s="15" t="s">
        <v>148</v>
      </c>
      <c r="B152" s="16" t="s">
        <v>103</v>
      </c>
      <c r="C152" s="15" t="s">
        <v>48</v>
      </c>
      <c r="D152" s="15" t="s">
        <v>104</v>
      </c>
      <c r="E152" s="163" t="s">
        <v>247</v>
      </c>
      <c r="F152" s="163"/>
      <c r="G152" s="17" t="s">
        <v>81</v>
      </c>
      <c r="H152" s="23">
        <v>1</v>
      </c>
      <c r="I152" s="18">
        <v>87.23</v>
      </c>
      <c r="J152" s="18">
        <v>87.23</v>
      </c>
    </row>
    <row r="153" spans="1:10" ht="24" customHeight="1" x14ac:dyDescent="0.2">
      <c r="A153" s="34" t="s">
        <v>160</v>
      </c>
      <c r="B153" s="35" t="s">
        <v>248</v>
      </c>
      <c r="C153" s="34" t="s">
        <v>48</v>
      </c>
      <c r="D153" s="34" t="s">
        <v>249</v>
      </c>
      <c r="E153" s="164" t="s">
        <v>149</v>
      </c>
      <c r="F153" s="164"/>
      <c r="G153" s="36" t="s">
        <v>50</v>
      </c>
      <c r="H153" s="37">
        <v>0.192</v>
      </c>
      <c r="I153" s="38">
        <v>19.7</v>
      </c>
      <c r="J153" s="38">
        <v>3.78</v>
      </c>
    </row>
    <row r="154" spans="1:10" ht="24" customHeight="1" x14ac:dyDescent="0.2">
      <c r="A154" s="34" t="s">
        <v>160</v>
      </c>
      <c r="B154" s="35" t="s">
        <v>250</v>
      </c>
      <c r="C154" s="34" t="s">
        <v>48</v>
      </c>
      <c r="D154" s="34" t="s">
        <v>251</v>
      </c>
      <c r="E154" s="164" t="s">
        <v>149</v>
      </c>
      <c r="F154" s="164"/>
      <c r="G154" s="36" t="s">
        <v>50</v>
      </c>
      <c r="H154" s="37">
        <v>0.94799999999999995</v>
      </c>
      <c r="I154" s="38">
        <v>25.07</v>
      </c>
      <c r="J154" s="38">
        <v>23.76</v>
      </c>
    </row>
    <row r="155" spans="1:10" ht="24" customHeight="1" x14ac:dyDescent="0.2">
      <c r="A155" s="24" t="s">
        <v>150</v>
      </c>
      <c r="B155" s="25" t="s">
        <v>252</v>
      </c>
      <c r="C155" s="24" t="s">
        <v>48</v>
      </c>
      <c r="D155" s="24" t="s">
        <v>253</v>
      </c>
      <c r="E155" s="165" t="s">
        <v>186</v>
      </c>
      <c r="F155" s="165"/>
      <c r="G155" s="26" t="s">
        <v>119</v>
      </c>
      <c r="H155" s="27">
        <v>0.26</v>
      </c>
      <c r="I155" s="28">
        <v>7.52</v>
      </c>
      <c r="J155" s="28">
        <v>1.95</v>
      </c>
    </row>
    <row r="156" spans="1:10" ht="24" customHeight="1" x14ac:dyDescent="0.2">
      <c r="A156" s="24" t="s">
        <v>150</v>
      </c>
      <c r="B156" s="25" t="s">
        <v>254</v>
      </c>
      <c r="C156" s="24" t="s">
        <v>48</v>
      </c>
      <c r="D156" s="24" t="s">
        <v>255</v>
      </c>
      <c r="E156" s="165" t="s">
        <v>186</v>
      </c>
      <c r="F156" s="165"/>
      <c r="G156" s="26" t="s">
        <v>81</v>
      </c>
      <c r="H156" s="27">
        <v>1.125</v>
      </c>
      <c r="I156" s="28">
        <v>42.36</v>
      </c>
      <c r="J156" s="28">
        <v>47.65</v>
      </c>
    </row>
    <row r="157" spans="1:10" ht="24" customHeight="1" x14ac:dyDescent="0.2">
      <c r="A157" s="24" t="s">
        <v>150</v>
      </c>
      <c r="B157" s="25" t="s">
        <v>256</v>
      </c>
      <c r="C157" s="24" t="s">
        <v>48</v>
      </c>
      <c r="D157" s="24" t="s">
        <v>257</v>
      </c>
      <c r="E157" s="165" t="s">
        <v>186</v>
      </c>
      <c r="F157" s="165"/>
      <c r="G157" s="26" t="s">
        <v>244</v>
      </c>
      <c r="H157" s="27">
        <v>0.61499999999999999</v>
      </c>
      <c r="I157" s="28">
        <v>16.420000000000002</v>
      </c>
      <c r="J157" s="28">
        <v>10.09</v>
      </c>
    </row>
    <row r="158" spans="1:10" x14ac:dyDescent="0.2">
      <c r="A158" s="29"/>
      <c r="B158" s="29"/>
      <c r="C158" s="29"/>
      <c r="D158" s="29"/>
      <c r="E158" s="29" t="s">
        <v>153</v>
      </c>
      <c r="F158" s="30">
        <v>9.3699999999999992</v>
      </c>
      <c r="G158" s="29" t="s">
        <v>154</v>
      </c>
      <c r="H158" s="30">
        <v>10.31</v>
      </c>
      <c r="I158" s="29" t="s">
        <v>155</v>
      </c>
      <c r="J158" s="30">
        <v>19.68</v>
      </c>
    </row>
    <row r="159" spans="1:10" x14ac:dyDescent="0.2">
      <c r="A159" s="29"/>
      <c r="B159" s="29"/>
      <c r="C159" s="29"/>
      <c r="D159" s="29"/>
      <c r="E159" s="29" t="s">
        <v>156</v>
      </c>
      <c r="F159" s="30">
        <v>18.265961999999998</v>
      </c>
      <c r="G159" s="29"/>
      <c r="H159" s="160" t="s">
        <v>157</v>
      </c>
      <c r="I159" s="160"/>
      <c r="J159" s="30">
        <v>105.5</v>
      </c>
    </row>
    <row r="160" spans="1:10" ht="30" customHeight="1" thickBot="1" x14ac:dyDescent="0.25">
      <c r="A160" s="21"/>
      <c r="B160" s="21"/>
      <c r="C160" s="21"/>
      <c r="D160" s="21"/>
      <c r="E160" s="21"/>
      <c r="F160" s="21"/>
      <c r="G160" s="21" t="s">
        <v>158</v>
      </c>
      <c r="H160" s="31">
        <v>260.33</v>
      </c>
      <c r="I160" s="21" t="s">
        <v>159</v>
      </c>
      <c r="J160" s="32">
        <v>27464.82</v>
      </c>
    </row>
    <row r="161" spans="1:10" ht="0.95" customHeight="1" thickTop="1" x14ac:dyDescent="0.2">
      <c r="A161" s="33"/>
      <c r="B161" s="33"/>
      <c r="C161" s="33"/>
      <c r="D161" s="33"/>
      <c r="E161" s="33"/>
      <c r="F161" s="33"/>
      <c r="G161" s="33"/>
      <c r="H161" s="33"/>
      <c r="I161" s="33"/>
      <c r="J161" s="33"/>
    </row>
    <row r="162" spans="1:10" ht="18" customHeight="1" x14ac:dyDescent="0.2">
      <c r="A162" s="9" t="s">
        <v>105</v>
      </c>
      <c r="B162" s="10" t="s">
        <v>35</v>
      </c>
      <c r="C162" s="9" t="s">
        <v>36</v>
      </c>
      <c r="D162" s="9" t="s">
        <v>8</v>
      </c>
      <c r="E162" s="162" t="s">
        <v>147</v>
      </c>
      <c r="F162" s="162"/>
      <c r="G162" s="11" t="s">
        <v>37</v>
      </c>
      <c r="H162" s="10" t="s">
        <v>38</v>
      </c>
      <c r="I162" s="10" t="s">
        <v>39</v>
      </c>
      <c r="J162" s="10" t="s">
        <v>9</v>
      </c>
    </row>
    <row r="163" spans="1:10" ht="36" customHeight="1" x14ac:dyDescent="0.2">
      <c r="A163" s="15" t="s">
        <v>148</v>
      </c>
      <c r="B163" s="16" t="s">
        <v>106</v>
      </c>
      <c r="C163" s="15" t="s">
        <v>107</v>
      </c>
      <c r="D163" s="15" t="s">
        <v>108</v>
      </c>
      <c r="E163" s="163" t="s">
        <v>258</v>
      </c>
      <c r="F163" s="163"/>
      <c r="G163" s="17" t="s">
        <v>81</v>
      </c>
      <c r="H163" s="23">
        <v>1</v>
      </c>
      <c r="I163" s="18">
        <v>81.19</v>
      </c>
      <c r="J163" s="18">
        <v>81.19</v>
      </c>
    </row>
    <row r="164" spans="1:10" ht="24" customHeight="1" x14ac:dyDescent="0.2">
      <c r="A164" s="34" t="s">
        <v>160</v>
      </c>
      <c r="B164" s="35" t="s">
        <v>250</v>
      </c>
      <c r="C164" s="34" t="s">
        <v>48</v>
      </c>
      <c r="D164" s="34" t="s">
        <v>251</v>
      </c>
      <c r="E164" s="164" t="s">
        <v>149</v>
      </c>
      <c r="F164" s="164"/>
      <c r="G164" s="36" t="s">
        <v>50</v>
      </c>
      <c r="H164" s="37">
        <v>0.94799999999999995</v>
      </c>
      <c r="I164" s="38">
        <v>25.07</v>
      </c>
      <c r="J164" s="38">
        <v>23.76</v>
      </c>
    </row>
    <row r="165" spans="1:10" ht="24" customHeight="1" x14ac:dyDescent="0.2">
      <c r="A165" s="34" t="s">
        <v>160</v>
      </c>
      <c r="B165" s="35" t="s">
        <v>248</v>
      </c>
      <c r="C165" s="34" t="s">
        <v>48</v>
      </c>
      <c r="D165" s="34" t="s">
        <v>249</v>
      </c>
      <c r="E165" s="164" t="s">
        <v>149</v>
      </c>
      <c r="F165" s="164"/>
      <c r="G165" s="36" t="s">
        <v>50</v>
      </c>
      <c r="H165" s="37">
        <v>0.192</v>
      </c>
      <c r="I165" s="38">
        <v>19.7</v>
      </c>
      <c r="J165" s="38">
        <v>3.78</v>
      </c>
    </row>
    <row r="166" spans="1:10" ht="24" customHeight="1" x14ac:dyDescent="0.2">
      <c r="A166" s="24" t="s">
        <v>150</v>
      </c>
      <c r="B166" s="25" t="s">
        <v>256</v>
      </c>
      <c r="C166" s="24" t="s">
        <v>48</v>
      </c>
      <c r="D166" s="24" t="s">
        <v>257</v>
      </c>
      <c r="E166" s="165" t="s">
        <v>186</v>
      </c>
      <c r="F166" s="165"/>
      <c r="G166" s="26" t="s">
        <v>244</v>
      </c>
      <c r="H166" s="27">
        <v>0.4</v>
      </c>
      <c r="I166" s="28">
        <v>16.420000000000002</v>
      </c>
      <c r="J166" s="28">
        <v>6.56</v>
      </c>
    </row>
    <row r="167" spans="1:10" ht="24" customHeight="1" x14ac:dyDescent="0.2">
      <c r="A167" s="24" t="s">
        <v>150</v>
      </c>
      <c r="B167" s="25" t="s">
        <v>259</v>
      </c>
      <c r="C167" s="24" t="s">
        <v>48</v>
      </c>
      <c r="D167" s="24" t="s">
        <v>260</v>
      </c>
      <c r="E167" s="165" t="s">
        <v>186</v>
      </c>
      <c r="F167" s="165"/>
      <c r="G167" s="26" t="s">
        <v>81</v>
      </c>
      <c r="H167" s="27">
        <v>1.1499999999999999</v>
      </c>
      <c r="I167" s="28">
        <v>40.950000000000003</v>
      </c>
      <c r="J167" s="28">
        <v>47.09</v>
      </c>
    </row>
    <row r="168" spans="1:10" x14ac:dyDescent="0.2">
      <c r="A168" s="29"/>
      <c r="B168" s="29"/>
      <c r="C168" s="29"/>
      <c r="D168" s="29"/>
      <c r="E168" s="29" t="s">
        <v>153</v>
      </c>
      <c r="F168" s="30">
        <v>9.3699999999999992</v>
      </c>
      <c r="G168" s="29" t="s">
        <v>154</v>
      </c>
      <c r="H168" s="30">
        <v>10.31</v>
      </c>
      <c r="I168" s="29" t="s">
        <v>155</v>
      </c>
      <c r="J168" s="30">
        <v>19.68</v>
      </c>
    </row>
    <row r="169" spans="1:10" x14ac:dyDescent="0.2">
      <c r="A169" s="29"/>
      <c r="B169" s="29"/>
      <c r="C169" s="29"/>
      <c r="D169" s="29"/>
      <c r="E169" s="29" t="s">
        <v>156</v>
      </c>
      <c r="F169" s="30">
        <v>17.001186000000001</v>
      </c>
      <c r="G169" s="29"/>
      <c r="H169" s="160" t="s">
        <v>157</v>
      </c>
      <c r="I169" s="160"/>
      <c r="J169" s="30">
        <v>98.19</v>
      </c>
    </row>
    <row r="170" spans="1:10" ht="30" customHeight="1" thickBot="1" x14ac:dyDescent="0.25">
      <c r="A170" s="21"/>
      <c r="B170" s="21"/>
      <c r="C170" s="21"/>
      <c r="D170" s="21"/>
      <c r="E170" s="21"/>
      <c r="F170" s="21"/>
      <c r="G170" s="21" t="s">
        <v>158</v>
      </c>
      <c r="H170" s="31">
        <v>242.77</v>
      </c>
      <c r="I170" s="21" t="s">
        <v>159</v>
      </c>
      <c r="J170" s="32">
        <v>23837.59</v>
      </c>
    </row>
    <row r="171" spans="1:10" ht="0.95" customHeight="1" thickTop="1" x14ac:dyDescent="0.2">
      <c r="A171" s="33"/>
      <c r="B171" s="33"/>
      <c r="C171" s="33"/>
      <c r="D171" s="33"/>
      <c r="E171" s="33"/>
      <c r="F171" s="33"/>
      <c r="G171" s="33"/>
      <c r="H171" s="33"/>
      <c r="I171" s="33"/>
      <c r="J171" s="33"/>
    </row>
    <row r="172" spans="1:10" ht="18" customHeight="1" x14ac:dyDescent="0.2">
      <c r="A172" s="9" t="s">
        <v>109</v>
      </c>
      <c r="B172" s="10" t="s">
        <v>35</v>
      </c>
      <c r="C172" s="9" t="s">
        <v>36</v>
      </c>
      <c r="D172" s="9" t="s">
        <v>8</v>
      </c>
      <c r="E172" s="162" t="s">
        <v>147</v>
      </c>
      <c r="F172" s="162"/>
      <c r="G172" s="11" t="s">
        <v>37</v>
      </c>
      <c r="H172" s="10" t="s">
        <v>38</v>
      </c>
      <c r="I172" s="10" t="s">
        <v>39</v>
      </c>
      <c r="J172" s="10" t="s">
        <v>9</v>
      </c>
    </row>
    <row r="173" spans="1:10" ht="36" customHeight="1" x14ac:dyDescent="0.2">
      <c r="A173" s="15" t="s">
        <v>148</v>
      </c>
      <c r="B173" s="16" t="s">
        <v>110</v>
      </c>
      <c r="C173" s="15" t="s">
        <v>48</v>
      </c>
      <c r="D173" s="15" t="s">
        <v>111</v>
      </c>
      <c r="E173" s="163" t="s">
        <v>247</v>
      </c>
      <c r="F173" s="163"/>
      <c r="G173" s="17" t="s">
        <v>81</v>
      </c>
      <c r="H173" s="23">
        <v>1</v>
      </c>
      <c r="I173" s="18">
        <v>47.29</v>
      </c>
      <c r="J173" s="18">
        <v>47.29</v>
      </c>
    </row>
    <row r="174" spans="1:10" ht="36" customHeight="1" x14ac:dyDescent="0.2">
      <c r="A174" s="34" t="s">
        <v>160</v>
      </c>
      <c r="B174" s="35" t="s">
        <v>261</v>
      </c>
      <c r="C174" s="34" t="s">
        <v>48</v>
      </c>
      <c r="D174" s="34" t="s">
        <v>262</v>
      </c>
      <c r="E174" s="164" t="s">
        <v>149</v>
      </c>
      <c r="F174" s="164"/>
      <c r="G174" s="36" t="s">
        <v>91</v>
      </c>
      <c r="H174" s="37">
        <v>3.5000000000000003E-2</v>
      </c>
      <c r="I174" s="38">
        <v>759.83</v>
      </c>
      <c r="J174" s="38">
        <v>26.59</v>
      </c>
    </row>
    <row r="175" spans="1:10" ht="24" customHeight="1" x14ac:dyDescent="0.2">
      <c r="A175" s="34" t="s">
        <v>160</v>
      </c>
      <c r="B175" s="35" t="s">
        <v>237</v>
      </c>
      <c r="C175" s="34" t="s">
        <v>48</v>
      </c>
      <c r="D175" s="34" t="s">
        <v>238</v>
      </c>
      <c r="E175" s="164" t="s">
        <v>149</v>
      </c>
      <c r="F175" s="164"/>
      <c r="G175" s="36" t="s">
        <v>50</v>
      </c>
      <c r="H175" s="37">
        <v>0.65900000000000003</v>
      </c>
      <c r="I175" s="38">
        <v>25.07</v>
      </c>
      <c r="J175" s="38">
        <v>16.52</v>
      </c>
    </row>
    <row r="176" spans="1:10" ht="24" customHeight="1" x14ac:dyDescent="0.2">
      <c r="A176" s="34" t="s">
        <v>160</v>
      </c>
      <c r="B176" s="35" t="s">
        <v>210</v>
      </c>
      <c r="C176" s="34" t="s">
        <v>48</v>
      </c>
      <c r="D176" s="34" t="s">
        <v>211</v>
      </c>
      <c r="E176" s="164" t="s">
        <v>149</v>
      </c>
      <c r="F176" s="164"/>
      <c r="G176" s="36" t="s">
        <v>50</v>
      </c>
      <c r="H176" s="37">
        <v>0.13300000000000001</v>
      </c>
      <c r="I176" s="38">
        <v>18.649999999999999</v>
      </c>
      <c r="J176" s="38">
        <v>2.48</v>
      </c>
    </row>
    <row r="177" spans="1:10" ht="24" customHeight="1" x14ac:dyDescent="0.2">
      <c r="A177" s="24" t="s">
        <v>150</v>
      </c>
      <c r="B177" s="25" t="s">
        <v>263</v>
      </c>
      <c r="C177" s="24" t="s">
        <v>48</v>
      </c>
      <c r="D177" s="24" t="s">
        <v>264</v>
      </c>
      <c r="E177" s="165" t="s">
        <v>186</v>
      </c>
      <c r="F177" s="165"/>
      <c r="G177" s="26" t="s">
        <v>81</v>
      </c>
      <c r="H177" s="27">
        <v>1.04</v>
      </c>
      <c r="I177" s="28">
        <v>1.64</v>
      </c>
      <c r="J177" s="28">
        <v>1.7</v>
      </c>
    </row>
    <row r="178" spans="1:10" x14ac:dyDescent="0.2">
      <c r="A178" s="29"/>
      <c r="B178" s="29"/>
      <c r="C178" s="29"/>
      <c r="D178" s="29"/>
      <c r="E178" s="29" t="s">
        <v>153</v>
      </c>
      <c r="F178" s="30">
        <v>8.74</v>
      </c>
      <c r="G178" s="29" t="s">
        <v>154</v>
      </c>
      <c r="H178" s="30">
        <v>9.6199999999999992</v>
      </c>
      <c r="I178" s="29" t="s">
        <v>155</v>
      </c>
      <c r="J178" s="30">
        <v>18.36</v>
      </c>
    </row>
    <row r="179" spans="1:10" x14ac:dyDescent="0.2">
      <c r="A179" s="29"/>
      <c r="B179" s="29"/>
      <c r="C179" s="29"/>
      <c r="D179" s="29"/>
      <c r="E179" s="29" t="s">
        <v>156</v>
      </c>
      <c r="F179" s="30">
        <v>9.9025259999999999</v>
      </c>
      <c r="G179" s="29"/>
      <c r="H179" s="160" t="s">
        <v>157</v>
      </c>
      <c r="I179" s="160"/>
      <c r="J179" s="30">
        <v>57.19</v>
      </c>
    </row>
    <row r="180" spans="1:10" ht="30" customHeight="1" thickBot="1" x14ac:dyDescent="0.25">
      <c r="A180" s="21"/>
      <c r="B180" s="21"/>
      <c r="C180" s="21"/>
      <c r="D180" s="21"/>
      <c r="E180" s="21"/>
      <c r="F180" s="21"/>
      <c r="G180" s="21" t="s">
        <v>158</v>
      </c>
      <c r="H180" s="31">
        <v>260.33</v>
      </c>
      <c r="I180" s="21" t="s">
        <v>159</v>
      </c>
      <c r="J180" s="32">
        <v>14888.27</v>
      </c>
    </row>
    <row r="181" spans="1:10" ht="0.95" customHeight="1" thickTop="1" x14ac:dyDescent="0.2">
      <c r="A181" s="33"/>
      <c r="B181" s="33"/>
      <c r="C181" s="33"/>
      <c r="D181" s="33"/>
      <c r="E181" s="33"/>
      <c r="F181" s="33"/>
      <c r="G181" s="33"/>
      <c r="H181" s="33"/>
      <c r="I181" s="33"/>
      <c r="J181" s="33"/>
    </row>
    <row r="182" spans="1:10" ht="24" customHeight="1" x14ac:dyDescent="0.2">
      <c r="A182" s="12" t="s">
        <v>19</v>
      </c>
      <c r="B182" s="12"/>
      <c r="C182" s="12"/>
      <c r="D182" s="12" t="s">
        <v>20</v>
      </c>
      <c r="E182" s="12"/>
      <c r="F182" s="161"/>
      <c r="G182" s="161"/>
      <c r="H182" s="13"/>
      <c r="I182" s="12"/>
      <c r="J182" s="14">
        <v>44007.040000000001</v>
      </c>
    </row>
    <row r="183" spans="1:10" ht="18" customHeight="1" x14ac:dyDescent="0.2">
      <c r="A183" s="9" t="s">
        <v>112</v>
      </c>
      <c r="B183" s="10" t="s">
        <v>35</v>
      </c>
      <c r="C183" s="9" t="s">
        <v>36</v>
      </c>
      <c r="D183" s="9" t="s">
        <v>8</v>
      </c>
      <c r="E183" s="162" t="s">
        <v>147</v>
      </c>
      <c r="F183" s="162"/>
      <c r="G183" s="11" t="s">
        <v>37</v>
      </c>
      <c r="H183" s="10" t="s">
        <v>38</v>
      </c>
      <c r="I183" s="10" t="s">
        <v>39</v>
      </c>
      <c r="J183" s="10" t="s">
        <v>9</v>
      </c>
    </row>
    <row r="184" spans="1:10" ht="24" customHeight="1" x14ac:dyDescent="0.2">
      <c r="A184" s="15" t="s">
        <v>148</v>
      </c>
      <c r="B184" s="16" t="s">
        <v>113</v>
      </c>
      <c r="C184" s="15" t="s">
        <v>43</v>
      </c>
      <c r="D184" s="15" t="s">
        <v>114</v>
      </c>
      <c r="E184" s="163" t="s">
        <v>265</v>
      </c>
      <c r="F184" s="163"/>
      <c r="G184" s="17" t="s">
        <v>115</v>
      </c>
      <c r="H184" s="23">
        <v>1</v>
      </c>
      <c r="I184" s="18">
        <v>14.01</v>
      </c>
      <c r="J184" s="18">
        <v>14.01</v>
      </c>
    </row>
    <row r="185" spans="1:10" ht="36" customHeight="1" x14ac:dyDescent="0.2">
      <c r="A185" s="34" t="s">
        <v>160</v>
      </c>
      <c r="B185" s="35" t="s">
        <v>117</v>
      </c>
      <c r="C185" s="34" t="s">
        <v>48</v>
      </c>
      <c r="D185" s="34" t="s">
        <v>266</v>
      </c>
      <c r="E185" s="164" t="s">
        <v>267</v>
      </c>
      <c r="F185" s="164"/>
      <c r="G185" s="36" t="s">
        <v>119</v>
      </c>
      <c r="H185" s="37">
        <v>5.6000000000000001E-2</v>
      </c>
      <c r="I185" s="38">
        <v>12.03</v>
      </c>
      <c r="J185" s="38">
        <v>0.67</v>
      </c>
    </row>
    <row r="186" spans="1:10" ht="24" customHeight="1" x14ac:dyDescent="0.2">
      <c r="A186" s="34" t="s">
        <v>160</v>
      </c>
      <c r="B186" s="35" t="s">
        <v>268</v>
      </c>
      <c r="C186" s="34" t="s">
        <v>48</v>
      </c>
      <c r="D186" s="34" t="s">
        <v>269</v>
      </c>
      <c r="E186" s="164" t="s">
        <v>149</v>
      </c>
      <c r="F186" s="164"/>
      <c r="G186" s="36" t="s">
        <v>50</v>
      </c>
      <c r="H186" s="37">
        <v>0.05</v>
      </c>
      <c r="I186" s="38">
        <v>18.63</v>
      </c>
      <c r="J186" s="38">
        <v>0.93</v>
      </c>
    </row>
    <row r="187" spans="1:10" ht="24" customHeight="1" x14ac:dyDescent="0.2">
      <c r="A187" s="34" t="s">
        <v>160</v>
      </c>
      <c r="B187" s="35" t="s">
        <v>270</v>
      </c>
      <c r="C187" s="34" t="s">
        <v>48</v>
      </c>
      <c r="D187" s="34" t="s">
        <v>271</v>
      </c>
      <c r="E187" s="164" t="s">
        <v>149</v>
      </c>
      <c r="F187" s="164"/>
      <c r="G187" s="36" t="s">
        <v>50</v>
      </c>
      <c r="H187" s="37">
        <v>0.05</v>
      </c>
      <c r="I187" s="38">
        <v>24.93</v>
      </c>
      <c r="J187" s="38">
        <v>1.24</v>
      </c>
    </row>
    <row r="188" spans="1:10" ht="24" customHeight="1" x14ac:dyDescent="0.2">
      <c r="A188" s="34" t="s">
        <v>160</v>
      </c>
      <c r="B188" s="35" t="s">
        <v>272</v>
      </c>
      <c r="C188" s="34" t="s">
        <v>48</v>
      </c>
      <c r="D188" s="34" t="s">
        <v>273</v>
      </c>
      <c r="E188" s="164" t="s">
        <v>267</v>
      </c>
      <c r="F188" s="164"/>
      <c r="G188" s="36" t="s">
        <v>73</v>
      </c>
      <c r="H188" s="37">
        <v>0.1</v>
      </c>
      <c r="I188" s="38">
        <v>60.42</v>
      </c>
      <c r="J188" s="38">
        <v>6.04</v>
      </c>
    </row>
    <row r="189" spans="1:10" ht="24" customHeight="1" x14ac:dyDescent="0.2">
      <c r="A189" s="34" t="s">
        <v>160</v>
      </c>
      <c r="B189" s="35" t="s">
        <v>274</v>
      </c>
      <c r="C189" s="34" t="s">
        <v>275</v>
      </c>
      <c r="D189" s="34" t="s">
        <v>276</v>
      </c>
      <c r="E189" s="164">
        <v>16.43</v>
      </c>
      <c r="F189" s="164"/>
      <c r="G189" s="36" t="s">
        <v>142</v>
      </c>
      <c r="H189" s="37">
        <v>1</v>
      </c>
      <c r="I189" s="38">
        <v>5.04</v>
      </c>
      <c r="J189" s="38">
        <v>5.04</v>
      </c>
    </row>
    <row r="190" spans="1:10" ht="24" customHeight="1" x14ac:dyDescent="0.2">
      <c r="A190" s="24" t="s">
        <v>150</v>
      </c>
      <c r="B190" s="25" t="s">
        <v>277</v>
      </c>
      <c r="C190" s="24" t="s">
        <v>48</v>
      </c>
      <c r="D190" s="24" t="s">
        <v>278</v>
      </c>
      <c r="E190" s="165" t="s">
        <v>186</v>
      </c>
      <c r="F190" s="165"/>
      <c r="G190" s="26" t="s">
        <v>119</v>
      </c>
      <c r="H190" s="27">
        <v>1.67E-3</v>
      </c>
      <c r="I190" s="28">
        <v>59.22</v>
      </c>
      <c r="J190" s="28">
        <v>0.09</v>
      </c>
    </row>
    <row r="191" spans="1:10" x14ac:dyDescent="0.2">
      <c r="A191" s="29"/>
      <c r="B191" s="29"/>
      <c r="C191" s="29"/>
      <c r="D191" s="29"/>
      <c r="E191" s="29" t="s">
        <v>153</v>
      </c>
      <c r="F191" s="30">
        <v>3.4</v>
      </c>
      <c r="G191" s="29" t="s">
        <v>154</v>
      </c>
      <c r="H191" s="30">
        <v>3.74</v>
      </c>
      <c r="I191" s="29" t="s">
        <v>155</v>
      </c>
      <c r="J191" s="30">
        <v>7.14</v>
      </c>
    </row>
    <row r="192" spans="1:10" x14ac:dyDescent="0.2">
      <c r="A192" s="29"/>
      <c r="B192" s="29"/>
      <c r="C192" s="29"/>
      <c r="D192" s="29"/>
      <c r="E192" s="29" t="s">
        <v>156</v>
      </c>
      <c r="F192" s="30">
        <v>2.933694</v>
      </c>
      <c r="G192" s="29"/>
      <c r="H192" s="160" t="s">
        <v>157</v>
      </c>
      <c r="I192" s="160"/>
      <c r="J192" s="30">
        <v>16.940000000000001</v>
      </c>
    </row>
    <row r="193" spans="1:10" ht="30" customHeight="1" thickBot="1" x14ac:dyDescent="0.25">
      <c r="A193" s="21"/>
      <c r="B193" s="21"/>
      <c r="C193" s="21"/>
      <c r="D193" s="21"/>
      <c r="E193" s="21"/>
      <c r="F193" s="21"/>
      <c r="G193" s="21" t="s">
        <v>158</v>
      </c>
      <c r="H193" s="31">
        <v>176</v>
      </c>
      <c r="I193" s="21" t="s">
        <v>159</v>
      </c>
      <c r="J193" s="32">
        <v>2981.44</v>
      </c>
    </row>
    <row r="194" spans="1:10" ht="0.95" customHeight="1" thickTop="1" x14ac:dyDescent="0.2">
      <c r="A194" s="33"/>
      <c r="B194" s="33"/>
      <c r="C194" s="33"/>
      <c r="D194" s="33"/>
      <c r="E194" s="33"/>
      <c r="F194" s="33"/>
      <c r="G194" s="33"/>
      <c r="H194" s="33"/>
      <c r="I194" s="33"/>
      <c r="J194" s="33"/>
    </row>
    <row r="195" spans="1:10" ht="18" customHeight="1" x14ac:dyDescent="0.2">
      <c r="A195" s="9" t="s">
        <v>116</v>
      </c>
      <c r="B195" s="10" t="s">
        <v>35</v>
      </c>
      <c r="C195" s="9" t="s">
        <v>36</v>
      </c>
      <c r="D195" s="9" t="s">
        <v>8</v>
      </c>
      <c r="E195" s="162" t="s">
        <v>147</v>
      </c>
      <c r="F195" s="162"/>
      <c r="G195" s="11" t="s">
        <v>37</v>
      </c>
      <c r="H195" s="10" t="s">
        <v>38</v>
      </c>
      <c r="I195" s="10" t="s">
        <v>39</v>
      </c>
      <c r="J195" s="10" t="s">
        <v>9</v>
      </c>
    </row>
    <row r="196" spans="1:10" ht="36" customHeight="1" x14ac:dyDescent="0.2">
      <c r="A196" s="15" t="s">
        <v>148</v>
      </c>
      <c r="B196" s="16" t="s">
        <v>117</v>
      </c>
      <c r="C196" s="15" t="s">
        <v>48</v>
      </c>
      <c r="D196" s="15" t="s">
        <v>118</v>
      </c>
      <c r="E196" s="163" t="s">
        <v>267</v>
      </c>
      <c r="F196" s="163"/>
      <c r="G196" s="17" t="s">
        <v>119</v>
      </c>
      <c r="H196" s="23">
        <v>1</v>
      </c>
      <c r="I196" s="18">
        <v>12.03</v>
      </c>
      <c r="J196" s="18">
        <v>12.03</v>
      </c>
    </row>
    <row r="197" spans="1:10" ht="24" customHeight="1" x14ac:dyDescent="0.2">
      <c r="A197" s="34" t="s">
        <v>160</v>
      </c>
      <c r="B197" s="35" t="s">
        <v>268</v>
      </c>
      <c r="C197" s="34" t="s">
        <v>48</v>
      </c>
      <c r="D197" s="34" t="s">
        <v>269</v>
      </c>
      <c r="E197" s="164" t="s">
        <v>149</v>
      </c>
      <c r="F197" s="164"/>
      <c r="G197" s="36" t="s">
        <v>50</v>
      </c>
      <c r="H197" s="37">
        <v>1.8E-3</v>
      </c>
      <c r="I197" s="38">
        <v>18.63</v>
      </c>
      <c r="J197" s="38">
        <v>0.03</v>
      </c>
    </row>
    <row r="198" spans="1:10" ht="24" customHeight="1" x14ac:dyDescent="0.2">
      <c r="A198" s="34" t="s">
        <v>160</v>
      </c>
      <c r="B198" s="35" t="s">
        <v>270</v>
      </c>
      <c r="C198" s="34" t="s">
        <v>48</v>
      </c>
      <c r="D198" s="34" t="s">
        <v>271</v>
      </c>
      <c r="E198" s="164" t="s">
        <v>149</v>
      </c>
      <c r="F198" s="164"/>
      <c r="G198" s="36" t="s">
        <v>50</v>
      </c>
      <c r="H198" s="37">
        <v>1.2500000000000001E-2</v>
      </c>
      <c r="I198" s="38">
        <v>24.93</v>
      </c>
      <c r="J198" s="38">
        <v>0.31</v>
      </c>
    </row>
    <row r="199" spans="1:10" ht="24" customHeight="1" x14ac:dyDescent="0.2">
      <c r="A199" s="24" t="s">
        <v>150</v>
      </c>
      <c r="B199" s="25" t="s">
        <v>279</v>
      </c>
      <c r="C199" s="24" t="s">
        <v>48</v>
      </c>
      <c r="D199" s="24" t="s">
        <v>280</v>
      </c>
      <c r="E199" s="165" t="s">
        <v>186</v>
      </c>
      <c r="F199" s="165"/>
      <c r="G199" s="26" t="s">
        <v>119</v>
      </c>
      <c r="H199" s="27">
        <v>1.1100000000000001</v>
      </c>
      <c r="I199" s="28">
        <v>10.54</v>
      </c>
      <c r="J199" s="28">
        <v>11.69</v>
      </c>
    </row>
    <row r="200" spans="1:10" x14ac:dyDescent="0.2">
      <c r="A200" s="29"/>
      <c r="B200" s="29"/>
      <c r="C200" s="29"/>
      <c r="D200" s="29"/>
      <c r="E200" s="29" t="s">
        <v>153</v>
      </c>
      <c r="F200" s="30">
        <v>0.11</v>
      </c>
      <c r="G200" s="29" t="s">
        <v>154</v>
      </c>
      <c r="H200" s="30">
        <v>0.13</v>
      </c>
      <c r="I200" s="29" t="s">
        <v>155</v>
      </c>
      <c r="J200" s="30">
        <v>0.24</v>
      </c>
    </row>
    <row r="201" spans="1:10" x14ac:dyDescent="0.2">
      <c r="A201" s="29"/>
      <c r="B201" s="29"/>
      <c r="C201" s="29"/>
      <c r="D201" s="29"/>
      <c r="E201" s="29" t="s">
        <v>156</v>
      </c>
      <c r="F201" s="30">
        <v>2.519082</v>
      </c>
      <c r="G201" s="29"/>
      <c r="H201" s="160" t="s">
        <v>157</v>
      </c>
      <c r="I201" s="160"/>
      <c r="J201" s="30">
        <v>14.55</v>
      </c>
    </row>
    <row r="202" spans="1:10" ht="30" customHeight="1" thickBot="1" x14ac:dyDescent="0.25">
      <c r="A202" s="21"/>
      <c r="B202" s="21"/>
      <c r="C202" s="21"/>
      <c r="D202" s="21"/>
      <c r="E202" s="21"/>
      <c r="F202" s="21"/>
      <c r="G202" s="21" t="s">
        <v>158</v>
      </c>
      <c r="H202" s="31">
        <v>332.53</v>
      </c>
      <c r="I202" s="21" t="s">
        <v>159</v>
      </c>
      <c r="J202" s="32">
        <v>4838.3100000000004</v>
      </c>
    </row>
    <row r="203" spans="1:10" ht="0.95" customHeight="1" thickTop="1" x14ac:dyDescent="0.2">
      <c r="A203" s="33"/>
      <c r="B203" s="33"/>
      <c r="C203" s="33"/>
      <c r="D203" s="33"/>
      <c r="E203" s="33"/>
      <c r="F203" s="33"/>
      <c r="G203" s="33"/>
      <c r="H203" s="33"/>
      <c r="I203" s="33"/>
      <c r="J203" s="33"/>
    </row>
    <row r="204" spans="1:10" ht="18" customHeight="1" x14ac:dyDescent="0.2">
      <c r="A204" s="9" t="s">
        <v>120</v>
      </c>
      <c r="B204" s="10" t="s">
        <v>35</v>
      </c>
      <c r="C204" s="9" t="s">
        <v>36</v>
      </c>
      <c r="D204" s="9" t="s">
        <v>8</v>
      </c>
      <c r="E204" s="162" t="s">
        <v>147</v>
      </c>
      <c r="F204" s="162"/>
      <c r="G204" s="11" t="s">
        <v>37</v>
      </c>
      <c r="H204" s="10" t="s">
        <v>38</v>
      </c>
      <c r="I204" s="10" t="s">
        <v>39</v>
      </c>
      <c r="J204" s="10" t="s">
        <v>9</v>
      </c>
    </row>
    <row r="205" spans="1:10" ht="24" customHeight="1" x14ac:dyDescent="0.2">
      <c r="A205" s="15" t="s">
        <v>148</v>
      </c>
      <c r="B205" s="16" t="s">
        <v>121</v>
      </c>
      <c r="C205" s="15" t="s">
        <v>43</v>
      </c>
      <c r="D205" s="15" t="s">
        <v>122</v>
      </c>
      <c r="E205" s="163" t="s">
        <v>281</v>
      </c>
      <c r="F205" s="163"/>
      <c r="G205" s="17" t="s">
        <v>73</v>
      </c>
      <c r="H205" s="23">
        <v>1</v>
      </c>
      <c r="I205" s="18">
        <v>34.44</v>
      </c>
      <c r="J205" s="18">
        <v>34.44</v>
      </c>
    </row>
    <row r="206" spans="1:10" ht="24" customHeight="1" x14ac:dyDescent="0.2">
      <c r="A206" s="34" t="s">
        <v>160</v>
      </c>
      <c r="B206" s="35" t="s">
        <v>282</v>
      </c>
      <c r="C206" s="34" t="s">
        <v>48</v>
      </c>
      <c r="D206" s="34" t="s">
        <v>283</v>
      </c>
      <c r="E206" s="164" t="s">
        <v>149</v>
      </c>
      <c r="F206" s="164"/>
      <c r="G206" s="36" t="s">
        <v>50</v>
      </c>
      <c r="H206" s="37">
        <v>0.1</v>
      </c>
      <c r="I206" s="38">
        <v>24.93</v>
      </c>
      <c r="J206" s="38">
        <v>2.4900000000000002</v>
      </c>
    </row>
    <row r="207" spans="1:10" ht="24" customHeight="1" x14ac:dyDescent="0.2">
      <c r="A207" s="34" t="s">
        <v>160</v>
      </c>
      <c r="B207" s="35" t="s">
        <v>284</v>
      </c>
      <c r="C207" s="34" t="s">
        <v>48</v>
      </c>
      <c r="D207" s="34" t="s">
        <v>285</v>
      </c>
      <c r="E207" s="164" t="s">
        <v>149</v>
      </c>
      <c r="F207" s="164"/>
      <c r="G207" s="36" t="s">
        <v>50</v>
      </c>
      <c r="H207" s="37">
        <v>0.1</v>
      </c>
      <c r="I207" s="38">
        <v>19.82</v>
      </c>
      <c r="J207" s="38">
        <v>1.98</v>
      </c>
    </row>
    <row r="208" spans="1:10" ht="24" customHeight="1" x14ac:dyDescent="0.2">
      <c r="A208" s="34" t="s">
        <v>160</v>
      </c>
      <c r="B208" s="35" t="s">
        <v>272</v>
      </c>
      <c r="C208" s="34" t="s">
        <v>48</v>
      </c>
      <c r="D208" s="34" t="s">
        <v>273</v>
      </c>
      <c r="E208" s="164" t="s">
        <v>267</v>
      </c>
      <c r="F208" s="164"/>
      <c r="G208" s="36" t="s">
        <v>73</v>
      </c>
      <c r="H208" s="37">
        <v>0.03</v>
      </c>
      <c r="I208" s="38">
        <v>60.42</v>
      </c>
      <c r="J208" s="38">
        <v>1.81</v>
      </c>
    </row>
    <row r="209" spans="1:10" ht="24" customHeight="1" x14ac:dyDescent="0.2">
      <c r="A209" s="24" t="s">
        <v>150</v>
      </c>
      <c r="B209" s="25" t="s">
        <v>286</v>
      </c>
      <c r="C209" s="24" t="s">
        <v>48</v>
      </c>
      <c r="D209" s="24" t="s">
        <v>287</v>
      </c>
      <c r="E209" s="165" t="s">
        <v>186</v>
      </c>
      <c r="F209" s="165"/>
      <c r="G209" s="26" t="s">
        <v>119</v>
      </c>
      <c r="H209" s="27">
        <v>2.54</v>
      </c>
      <c r="I209" s="28">
        <v>11.09</v>
      </c>
      <c r="J209" s="28">
        <v>28.16</v>
      </c>
    </row>
    <row r="210" spans="1:10" x14ac:dyDescent="0.2">
      <c r="A210" s="29"/>
      <c r="B210" s="29"/>
      <c r="C210" s="29"/>
      <c r="D210" s="29"/>
      <c r="E210" s="29" t="s">
        <v>153</v>
      </c>
      <c r="F210" s="30">
        <v>1.87</v>
      </c>
      <c r="G210" s="29" t="s">
        <v>154</v>
      </c>
      <c r="H210" s="30">
        <v>2.06</v>
      </c>
      <c r="I210" s="29" t="s">
        <v>155</v>
      </c>
      <c r="J210" s="30">
        <v>3.93</v>
      </c>
    </row>
    <row r="211" spans="1:10" x14ac:dyDescent="0.2">
      <c r="A211" s="29"/>
      <c r="B211" s="29"/>
      <c r="C211" s="29"/>
      <c r="D211" s="29"/>
      <c r="E211" s="29" t="s">
        <v>156</v>
      </c>
      <c r="F211" s="30">
        <v>7.2117360000000001</v>
      </c>
      <c r="G211" s="29"/>
      <c r="H211" s="160" t="s">
        <v>157</v>
      </c>
      <c r="I211" s="160"/>
      <c r="J211" s="30">
        <v>41.65</v>
      </c>
    </row>
    <row r="212" spans="1:10" ht="30" customHeight="1" thickBot="1" x14ac:dyDescent="0.25">
      <c r="A212" s="21"/>
      <c r="B212" s="21"/>
      <c r="C212" s="21"/>
      <c r="D212" s="21"/>
      <c r="E212" s="21"/>
      <c r="F212" s="21"/>
      <c r="G212" s="21" t="s">
        <v>158</v>
      </c>
      <c r="H212" s="31">
        <v>612.47</v>
      </c>
      <c r="I212" s="21" t="s">
        <v>159</v>
      </c>
      <c r="J212" s="32">
        <v>25509.38</v>
      </c>
    </row>
    <row r="213" spans="1:10" ht="0.95" customHeight="1" thickTop="1" x14ac:dyDescent="0.2">
      <c r="A213" s="33"/>
      <c r="B213" s="33"/>
      <c r="C213" s="33"/>
      <c r="D213" s="33"/>
      <c r="E213" s="33"/>
      <c r="F213" s="33"/>
      <c r="G213" s="33"/>
      <c r="H213" s="33"/>
      <c r="I213" s="33"/>
      <c r="J213" s="33"/>
    </row>
    <row r="214" spans="1:10" ht="18" customHeight="1" x14ac:dyDescent="0.2">
      <c r="A214" s="9" t="s">
        <v>123</v>
      </c>
      <c r="B214" s="10" t="s">
        <v>35</v>
      </c>
      <c r="C214" s="9" t="s">
        <v>36</v>
      </c>
      <c r="D214" s="9" t="s">
        <v>8</v>
      </c>
      <c r="E214" s="162" t="s">
        <v>147</v>
      </c>
      <c r="F214" s="162"/>
      <c r="G214" s="11" t="s">
        <v>37</v>
      </c>
      <c r="H214" s="10" t="s">
        <v>38</v>
      </c>
      <c r="I214" s="10" t="s">
        <v>39</v>
      </c>
      <c r="J214" s="10" t="s">
        <v>9</v>
      </c>
    </row>
    <row r="215" spans="1:10" ht="36" customHeight="1" x14ac:dyDescent="0.2">
      <c r="A215" s="15" t="s">
        <v>148</v>
      </c>
      <c r="B215" s="16" t="s">
        <v>124</v>
      </c>
      <c r="C215" s="15" t="s">
        <v>48</v>
      </c>
      <c r="D215" s="15" t="s">
        <v>125</v>
      </c>
      <c r="E215" s="163" t="s">
        <v>288</v>
      </c>
      <c r="F215" s="163"/>
      <c r="G215" s="17" t="s">
        <v>81</v>
      </c>
      <c r="H215" s="23">
        <v>1</v>
      </c>
      <c r="I215" s="18">
        <v>10.050000000000001</v>
      </c>
      <c r="J215" s="18">
        <v>10.050000000000001</v>
      </c>
    </row>
    <row r="216" spans="1:10" ht="24" customHeight="1" x14ac:dyDescent="0.2">
      <c r="A216" s="34" t="s">
        <v>160</v>
      </c>
      <c r="B216" s="35" t="s">
        <v>289</v>
      </c>
      <c r="C216" s="34" t="s">
        <v>48</v>
      </c>
      <c r="D216" s="34" t="s">
        <v>290</v>
      </c>
      <c r="E216" s="164" t="s">
        <v>149</v>
      </c>
      <c r="F216" s="164"/>
      <c r="G216" s="36" t="s">
        <v>50</v>
      </c>
      <c r="H216" s="37">
        <v>6.3500000000000001E-2</v>
      </c>
      <c r="I216" s="38">
        <v>26.13</v>
      </c>
      <c r="J216" s="38">
        <v>1.65</v>
      </c>
    </row>
    <row r="217" spans="1:10" ht="24" customHeight="1" x14ac:dyDescent="0.2">
      <c r="A217" s="24" t="s">
        <v>150</v>
      </c>
      <c r="B217" s="25" t="s">
        <v>291</v>
      </c>
      <c r="C217" s="24" t="s">
        <v>48</v>
      </c>
      <c r="D217" s="24" t="s">
        <v>292</v>
      </c>
      <c r="E217" s="165" t="s">
        <v>186</v>
      </c>
      <c r="F217" s="165"/>
      <c r="G217" s="26" t="s">
        <v>244</v>
      </c>
      <c r="H217" s="27">
        <v>5.7500000000000002E-2</v>
      </c>
      <c r="I217" s="28">
        <v>15.43</v>
      </c>
      <c r="J217" s="28">
        <v>0.88</v>
      </c>
    </row>
    <row r="218" spans="1:10" ht="24" customHeight="1" x14ac:dyDescent="0.2">
      <c r="A218" s="24" t="s">
        <v>150</v>
      </c>
      <c r="B218" s="25" t="s">
        <v>293</v>
      </c>
      <c r="C218" s="24" t="s">
        <v>48</v>
      </c>
      <c r="D218" s="24" t="s">
        <v>294</v>
      </c>
      <c r="E218" s="165" t="s">
        <v>186</v>
      </c>
      <c r="F218" s="165"/>
      <c r="G218" s="26" t="s">
        <v>244</v>
      </c>
      <c r="H218" s="27">
        <v>0.1908</v>
      </c>
      <c r="I218" s="28">
        <v>39.42</v>
      </c>
      <c r="J218" s="28">
        <v>7.52</v>
      </c>
    </row>
    <row r="219" spans="1:10" x14ac:dyDescent="0.2">
      <c r="A219" s="29"/>
      <c r="B219" s="29"/>
      <c r="C219" s="29"/>
      <c r="D219" s="29"/>
      <c r="E219" s="29" t="s">
        <v>153</v>
      </c>
      <c r="F219" s="30">
        <v>0.54</v>
      </c>
      <c r="G219" s="29" t="s">
        <v>154</v>
      </c>
      <c r="H219" s="30">
        <v>0.6</v>
      </c>
      <c r="I219" s="29" t="s">
        <v>155</v>
      </c>
      <c r="J219" s="30">
        <v>1.1399999999999999</v>
      </c>
    </row>
    <row r="220" spans="1:10" x14ac:dyDescent="0.2">
      <c r="A220" s="29"/>
      <c r="B220" s="29"/>
      <c r="C220" s="29"/>
      <c r="D220" s="29"/>
      <c r="E220" s="29" t="s">
        <v>156</v>
      </c>
      <c r="F220" s="30">
        <v>2.1044700000000001</v>
      </c>
      <c r="G220" s="29"/>
      <c r="H220" s="160" t="s">
        <v>157</v>
      </c>
      <c r="I220" s="160"/>
      <c r="J220" s="30">
        <v>12.15</v>
      </c>
    </row>
    <row r="221" spans="1:10" ht="30" customHeight="1" thickBot="1" x14ac:dyDescent="0.25">
      <c r="A221" s="21"/>
      <c r="B221" s="21"/>
      <c r="C221" s="21"/>
      <c r="D221" s="21"/>
      <c r="E221" s="21"/>
      <c r="F221" s="21"/>
      <c r="G221" s="21" t="s">
        <v>158</v>
      </c>
      <c r="H221" s="31">
        <v>298.85000000000002</v>
      </c>
      <c r="I221" s="21" t="s">
        <v>159</v>
      </c>
      <c r="J221" s="32">
        <v>3631.03</v>
      </c>
    </row>
    <row r="222" spans="1:10" ht="0.95" customHeight="1" thickTop="1" x14ac:dyDescent="0.2">
      <c r="A222" s="33"/>
      <c r="B222" s="33"/>
      <c r="C222" s="33"/>
      <c r="D222" s="33"/>
      <c r="E222" s="33"/>
      <c r="F222" s="33"/>
      <c r="G222" s="33"/>
      <c r="H222" s="33"/>
      <c r="I222" s="33"/>
      <c r="J222" s="33"/>
    </row>
    <row r="223" spans="1:10" ht="18" customHeight="1" x14ac:dyDescent="0.2">
      <c r="A223" s="9" t="s">
        <v>126</v>
      </c>
      <c r="B223" s="10" t="s">
        <v>35</v>
      </c>
      <c r="C223" s="9" t="s">
        <v>36</v>
      </c>
      <c r="D223" s="9" t="s">
        <v>8</v>
      </c>
      <c r="E223" s="162" t="s">
        <v>147</v>
      </c>
      <c r="F223" s="162"/>
      <c r="G223" s="11" t="s">
        <v>37</v>
      </c>
      <c r="H223" s="10" t="s">
        <v>38</v>
      </c>
      <c r="I223" s="10" t="s">
        <v>39</v>
      </c>
      <c r="J223" s="10" t="s">
        <v>9</v>
      </c>
    </row>
    <row r="224" spans="1:10" ht="36" customHeight="1" x14ac:dyDescent="0.2">
      <c r="A224" s="15" t="s">
        <v>148</v>
      </c>
      <c r="B224" s="16" t="s">
        <v>127</v>
      </c>
      <c r="C224" s="15" t="s">
        <v>48</v>
      </c>
      <c r="D224" s="15" t="s">
        <v>128</v>
      </c>
      <c r="E224" s="163" t="s">
        <v>288</v>
      </c>
      <c r="F224" s="163"/>
      <c r="G224" s="17" t="s">
        <v>81</v>
      </c>
      <c r="H224" s="23">
        <v>1</v>
      </c>
      <c r="I224" s="18">
        <v>9.75</v>
      </c>
      <c r="J224" s="18">
        <v>9.75</v>
      </c>
    </row>
    <row r="225" spans="1:10" ht="24" customHeight="1" x14ac:dyDescent="0.2">
      <c r="A225" s="34" t="s">
        <v>160</v>
      </c>
      <c r="B225" s="35" t="s">
        <v>289</v>
      </c>
      <c r="C225" s="34" t="s">
        <v>48</v>
      </c>
      <c r="D225" s="34" t="s">
        <v>290</v>
      </c>
      <c r="E225" s="164" t="s">
        <v>149</v>
      </c>
      <c r="F225" s="164"/>
      <c r="G225" s="36" t="s">
        <v>50</v>
      </c>
      <c r="H225" s="37">
        <v>6.3500000000000001E-2</v>
      </c>
      <c r="I225" s="38">
        <v>26.13</v>
      </c>
      <c r="J225" s="38">
        <v>1.65</v>
      </c>
    </row>
    <row r="226" spans="1:10" ht="24" customHeight="1" x14ac:dyDescent="0.2">
      <c r="A226" s="24" t="s">
        <v>150</v>
      </c>
      <c r="B226" s="25" t="s">
        <v>291</v>
      </c>
      <c r="C226" s="24" t="s">
        <v>48</v>
      </c>
      <c r="D226" s="24" t="s">
        <v>292</v>
      </c>
      <c r="E226" s="165" t="s">
        <v>186</v>
      </c>
      <c r="F226" s="165"/>
      <c r="G226" s="26" t="s">
        <v>244</v>
      </c>
      <c r="H226" s="27">
        <v>5.8400000000000001E-2</v>
      </c>
      <c r="I226" s="28">
        <v>15.43</v>
      </c>
      <c r="J226" s="28">
        <v>0.9</v>
      </c>
    </row>
    <row r="227" spans="1:10" ht="24" customHeight="1" x14ac:dyDescent="0.2">
      <c r="A227" s="24" t="s">
        <v>150</v>
      </c>
      <c r="B227" s="25" t="s">
        <v>295</v>
      </c>
      <c r="C227" s="24" t="s">
        <v>48</v>
      </c>
      <c r="D227" s="24" t="s">
        <v>296</v>
      </c>
      <c r="E227" s="165" t="s">
        <v>186</v>
      </c>
      <c r="F227" s="165"/>
      <c r="G227" s="26" t="s">
        <v>244</v>
      </c>
      <c r="H227" s="27">
        <v>0.19450000000000001</v>
      </c>
      <c r="I227" s="28">
        <v>37.049999999999997</v>
      </c>
      <c r="J227" s="28">
        <v>7.2</v>
      </c>
    </row>
    <row r="228" spans="1:10" x14ac:dyDescent="0.2">
      <c r="A228" s="29"/>
      <c r="B228" s="29"/>
      <c r="C228" s="29"/>
      <c r="D228" s="29"/>
      <c r="E228" s="29" t="s">
        <v>153</v>
      </c>
      <c r="F228" s="30">
        <v>0.54</v>
      </c>
      <c r="G228" s="29" t="s">
        <v>154</v>
      </c>
      <c r="H228" s="30">
        <v>0.6</v>
      </c>
      <c r="I228" s="29" t="s">
        <v>155</v>
      </c>
      <c r="J228" s="30">
        <v>1.1399999999999999</v>
      </c>
    </row>
    <row r="229" spans="1:10" x14ac:dyDescent="0.2">
      <c r="A229" s="29"/>
      <c r="B229" s="29"/>
      <c r="C229" s="29"/>
      <c r="D229" s="29"/>
      <c r="E229" s="29" t="s">
        <v>156</v>
      </c>
      <c r="F229" s="30">
        <v>2.0416500000000002</v>
      </c>
      <c r="G229" s="29"/>
      <c r="H229" s="160" t="s">
        <v>157</v>
      </c>
      <c r="I229" s="160"/>
      <c r="J229" s="30">
        <v>11.79</v>
      </c>
    </row>
    <row r="230" spans="1:10" ht="30" customHeight="1" thickBot="1" x14ac:dyDescent="0.25">
      <c r="A230" s="21"/>
      <c r="B230" s="21"/>
      <c r="C230" s="21"/>
      <c r="D230" s="21"/>
      <c r="E230" s="21"/>
      <c r="F230" s="21"/>
      <c r="G230" s="21" t="s">
        <v>158</v>
      </c>
      <c r="H230" s="31">
        <v>597.70000000000005</v>
      </c>
      <c r="I230" s="21" t="s">
        <v>159</v>
      </c>
      <c r="J230" s="32">
        <v>7046.88</v>
      </c>
    </row>
    <row r="231" spans="1:10" ht="0.95" customHeight="1" thickTop="1" x14ac:dyDescent="0.2">
      <c r="A231" s="33"/>
      <c r="B231" s="33"/>
      <c r="C231" s="33"/>
      <c r="D231" s="33"/>
      <c r="E231" s="33"/>
      <c r="F231" s="33"/>
      <c r="G231" s="33"/>
      <c r="H231" s="33"/>
      <c r="I231" s="33"/>
      <c r="J231" s="33"/>
    </row>
    <row r="232" spans="1:10" ht="24" customHeight="1" x14ac:dyDescent="0.2">
      <c r="A232" s="12" t="s">
        <v>21</v>
      </c>
      <c r="B232" s="12"/>
      <c r="C232" s="12"/>
      <c r="D232" s="12" t="s">
        <v>22</v>
      </c>
      <c r="E232" s="12"/>
      <c r="F232" s="161"/>
      <c r="G232" s="161"/>
      <c r="H232" s="13"/>
      <c r="I232" s="12"/>
      <c r="J232" s="14">
        <v>264242.93</v>
      </c>
    </row>
    <row r="233" spans="1:10" ht="18" customHeight="1" x14ac:dyDescent="0.2">
      <c r="A233" s="9" t="s">
        <v>129</v>
      </c>
      <c r="B233" s="10" t="s">
        <v>35</v>
      </c>
      <c r="C233" s="9" t="s">
        <v>36</v>
      </c>
      <c r="D233" s="9" t="s">
        <v>8</v>
      </c>
      <c r="E233" s="162" t="s">
        <v>147</v>
      </c>
      <c r="F233" s="162"/>
      <c r="G233" s="11" t="s">
        <v>37</v>
      </c>
      <c r="H233" s="10" t="s">
        <v>38</v>
      </c>
      <c r="I233" s="10" t="s">
        <v>39</v>
      </c>
      <c r="J233" s="10" t="s">
        <v>9</v>
      </c>
    </row>
    <row r="234" spans="1:10" ht="24" customHeight="1" x14ac:dyDescent="0.2">
      <c r="A234" s="15" t="s">
        <v>148</v>
      </c>
      <c r="B234" s="16" t="s">
        <v>130</v>
      </c>
      <c r="C234" s="15" t="s">
        <v>48</v>
      </c>
      <c r="D234" s="15" t="s">
        <v>131</v>
      </c>
      <c r="E234" s="163" t="s">
        <v>265</v>
      </c>
      <c r="F234" s="163"/>
      <c r="G234" s="17" t="s">
        <v>81</v>
      </c>
      <c r="H234" s="23">
        <v>1</v>
      </c>
      <c r="I234" s="18">
        <v>94.68</v>
      </c>
      <c r="J234" s="18">
        <v>94.68</v>
      </c>
    </row>
    <row r="235" spans="1:10" ht="36" customHeight="1" x14ac:dyDescent="0.2">
      <c r="A235" s="34" t="s">
        <v>160</v>
      </c>
      <c r="B235" s="35" t="s">
        <v>297</v>
      </c>
      <c r="C235" s="34" t="s">
        <v>48</v>
      </c>
      <c r="D235" s="34" t="s">
        <v>298</v>
      </c>
      <c r="E235" s="164" t="s">
        <v>194</v>
      </c>
      <c r="F235" s="164"/>
      <c r="G235" s="36" t="s">
        <v>69</v>
      </c>
      <c r="H235" s="37">
        <v>1.2999999999999999E-3</v>
      </c>
      <c r="I235" s="38">
        <v>19.91</v>
      </c>
      <c r="J235" s="38">
        <v>0.02</v>
      </c>
    </row>
    <row r="236" spans="1:10" ht="36" customHeight="1" x14ac:dyDescent="0.2">
      <c r="A236" s="34" t="s">
        <v>160</v>
      </c>
      <c r="B236" s="35" t="s">
        <v>299</v>
      </c>
      <c r="C236" s="34" t="s">
        <v>48</v>
      </c>
      <c r="D236" s="34" t="s">
        <v>300</v>
      </c>
      <c r="E236" s="164" t="s">
        <v>194</v>
      </c>
      <c r="F236" s="164"/>
      <c r="G236" s="36" t="s">
        <v>65</v>
      </c>
      <c r="H236" s="37">
        <v>8.9999999999999998E-4</v>
      </c>
      <c r="I236" s="38">
        <v>20.82</v>
      </c>
      <c r="J236" s="38">
        <v>0.01</v>
      </c>
    </row>
    <row r="237" spans="1:10" ht="24" customHeight="1" x14ac:dyDescent="0.2">
      <c r="A237" s="34" t="s">
        <v>160</v>
      </c>
      <c r="B237" s="35" t="s">
        <v>210</v>
      </c>
      <c r="C237" s="34" t="s">
        <v>48</v>
      </c>
      <c r="D237" s="34" t="s">
        <v>211</v>
      </c>
      <c r="E237" s="164" t="s">
        <v>149</v>
      </c>
      <c r="F237" s="164"/>
      <c r="G237" s="36" t="s">
        <v>50</v>
      </c>
      <c r="H237" s="37">
        <v>9.7000000000000003E-2</v>
      </c>
      <c r="I237" s="38">
        <v>18.649999999999999</v>
      </c>
      <c r="J237" s="38">
        <v>1.8</v>
      </c>
    </row>
    <row r="238" spans="1:10" ht="24" customHeight="1" x14ac:dyDescent="0.2">
      <c r="A238" s="34" t="s">
        <v>160</v>
      </c>
      <c r="B238" s="35" t="s">
        <v>222</v>
      </c>
      <c r="C238" s="34" t="s">
        <v>48</v>
      </c>
      <c r="D238" s="34" t="s">
        <v>223</v>
      </c>
      <c r="E238" s="164" t="s">
        <v>149</v>
      </c>
      <c r="F238" s="164"/>
      <c r="G238" s="36" t="s">
        <v>50</v>
      </c>
      <c r="H238" s="37">
        <v>9.0999999999999998E-2</v>
      </c>
      <c r="I238" s="38">
        <v>24.58</v>
      </c>
      <c r="J238" s="38">
        <v>2.23</v>
      </c>
    </row>
    <row r="239" spans="1:10" ht="36" customHeight="1" x14ac:dyDescent="0.2">
      <c r="A239" s="24" t="s">
        <v>150</v>
      </c>
      <c r="B239" s="25" t="s">
        <v>301</v>
      </c>
      <c r="C239" s="24" t="s">
        <v>48</v>
      </c>
      <c r="D239" s="24" t="s">
        <v>302</v>
      </c>
      <c r="E239" s="165" t="s">
        <v>186</v>
      </c>
      <c r="F239" s="165"/>
      <c r="G239" s="26" t="s">
        <v>303</v>
      </c>
      <c r="H239" s="27">
        <v>4.1500000000000004</v>
      </c>
      <c r="I239" s="28">
        <v>2.54</v>
      </c>
      <c r="J239" s="28">
        <v>10.54</v>
      </c>
    </row>
    <row r="240" spans="1:10" ht="36" customHeight="1" x14ac:dyDescent="0.2">
      <c r="A240" s="24" t="s">
        <v>150</v>
      </c>
      <c r="B240" s="25" t="s">
        <v>304</v>
      </c>
      <c r="C240" s="24" t="s">
        <v>48</v>
      </c>
      <c r="D240" s="24" t="s">
        <v>305</v>
      </c>
      <c r="E240" s="165" t="s">
        <v>186</v>
      </c>
      <c r="F240" s="165"/>
      <c r="G240" s="26" t="s">
        <v>81</v>
      </c>
      <c r="H240" s="27">
        <v>1.1659999999999999</v>
      </c>
      <c r="I240" s="28">
        <v>68.680000000000007</v>
      </c>
      <c r="J240" s="28">
        <v>80.08</v>
      </c>
    </row>
    <row r="241" spans="1:10" x14ac:dyDescent="0.2">
      <c r="A241" s="29"/>
      <c r="B241" s="29"/>
      <c r="C241" s="29"/>
      <c r="D241" s="29"/>
      <c r="E241" s="29" t="s">
        <v>153</v>
      </c>
      <c r="F241" s="30">
        <v>1.32</v>
      </c>
      <c r="G241" s="29" t="s">
        <v>154</v>
      </c>
      <c r="H241" s="30">
        <v>1.46</v>
      </c>
      <c r="I241" s="29" t="s">
        <v>155</v>
      </c>
      <c r="J241" s="30">
        <v>2.78</v>
      </c>
    </row>
    <row r="242" spans="1:10" x14ac:dyDescent="0.2">
      <c r="A242" s="29"/>
      <c r="B242" s="29"/>
      <c r="C242" s="29"/>
      <c r="D242" s="29"/>
      <c r="E242" s="29" t="s">
        <v>156</v>
      </c>
      <c r="F242" s="30">
        <v>19.825991999999999</v>
      </c>
      <c r="G242" s="29"/>
      <c r="H242" s="160" t="s">
        <v>157</v>
      </c>
      <c r="I242" s="160"/>
      <c r="J242" s="30">
        <v>114.51</v>
      </c>
    </row>
    <row r="243" spans="1:10" ht="30" customHeight="1" thickBot="1" x14ac:dyDescent="0.25">
      <c r="A243" s="21"/>
      <c r="B243" s="21"/>
      <c r="C243" s="21"/>
      <c r="D243" s="21"/>
      <c r="E243" s="21"/>
      <c r="F243" s="21"/>
      <c r="G243" s="21" t="s">
        <v>158</v>
      </c>
      <c r="H243" s="31">
        <v>1948.55</v>
      </c>
      <c r="I243" s="21" t="s">
        <v>159</v>
      </c>
      <c r="J243" s="32">
        <v>223128.46</v>
      </c>
    </row>
    <row r="244" spans="1:10" ht="0.95" customHeight="1" thickTop="1" x14ac:dyDescent="0.2">
      <c r="A244" s="33"/>
      <c r="B244" s="33"/>
      <c r="C244" s="33"/>
      <c r="D244" s="33"/>
      <c r="E244" s="33"/>
      <c r="F244" s="33"/>
      <c r="G244" s="33"/>
      <c r="H244" s="33"/>
      <c r="I244" s="33"/>
      <c r="J244" s="33"/>
    </row>
    <row r="245" spans="1:10" ht="18" customHeight="1" x14ac:dyDescent="0.2">
      <c r="A245" s="9" t="s">
        <v>132</v>
      </c>
      <c r="B245" s="10" t="s">
        <v>35</v>
      </c>
      <c r="C245" s="9" t="s">
        <v>36</v>
      </c>
      <c r="D245" s="9" t="s">
        <v>8</v>
      </c>
      <c r="E245" s="162" t="s">
        <v>147</v>
      </c>
      <c r="F245" s="162"/>
      <c r="G245" s="11" t="s">
        <v>37</v>
      </c>
      <c r="H245" s="10" t="s">
        <v>38</v>
      </c>
      <c r="I245" s="10" t="s">
        <v>39</v>
      </c>
      <c r="J245" s="10" t="s">
        <v>9</v>
      </c>
    </row>
    <row r="246" spans="1:10" ht="24" customHeight="1" x14ac:dyDescent="0.2">
      <c r="A246" s="15" t="s">
        <v>148</v>
      </c>
      <c r="B246" s="16" t="s">
        <v>133</v>
      </c>
      <c r="C246" s="15" t="s">
        <v>48</v>
      </c>
      <c r="D246" s="15" t="s">
        <v>134</v>
      </c>
      <c r="E246" s="163" t="s">
        <v>265</v>
      </c>
      <c r="F246" s="163"/>
      <c r="G246" s="17" t="s">
        <v>73</v>
      </c>
      <c r="H246" s="23">
        <v>1</v>
      </c>
      <c r="I246" s="18">
        <v>53.49</v>
      </c>
      <c r="J246" s="18">
        <v>53.49</v>
      </c>
    </row>
    <row r="247" spans="1:10" ht="24" customHeight="1" x14ac:dyDescent="0.2">
      <c r="A247" s="34" t="s">
        <v>160</v>
      </c>
      <c r="B247" s="35" t="s">
        <v>210</v>
      </c>
      <c r="C247" s="34" t="s">
        <v>48</v>
      </c>
      <c r="D247" s="34" t="s">
        <v>211</v>
      </c>
      <c r="E247" s="164" t="s">
        <v>149</v>
      </c>
      <c r="F247" s="164"/>
      <c r="G247" s="36" t="s">
        <v>50</v>
      </c>
      <c r="H247" s="37">
        <v>0.12</v>
      </c>
      <c r="I247" s="38">
        <v>18.649999999999999</v>
      </c>
      <c r="J247" s="38">
        <v>2.23</v>
      </c>
    </row>
    <row r="248" spans="1:10" ht="24" customHeight="1" x14ac:dyDescent="0.2">
      <c r="A248" s="34" t="s">
        <v>160</v>
      </c>
      <c r="B248" s="35" t="s">
        <v>222</v>
      </c>
      <c r="C248" s="34" t="s">
        <v>48</v>
      </c>
      <c r="D248" s="34" t="s">
        <v>223</v>
      </c>
      <c r="E248" s="164" t="s">
        <v>149</v>
      </c>
      <c r="F248" s="164"/>
      <c r="G248" s="36" t="s">
        <v>50</v>
      </c>
      <c r="H248" s="37">
        <v>0.12</v>
      </c>
      <c r="I248" s="38">
        <v>24.58</v>
      </c>
      <c r="J248" s="38">
        <v>2.94</v>
      </c>
    </row>
    <row r="249" spans="1:10" ht="24" customHeight="1" x14ac:dyDescent="0.2">
      <c r="A249" s="24" t="s">
        <v>150</v>
      </c>
      <c r="B249" s="25" t="s">
        <v>306</v>
      </c>
      <c r="C249" s="24" t="s">
        <v>48</v>
      </c>
      <c r="D249" s="24" t="s">
        <v>307</v>
      </c>
      <c r="E249" s="165" t="s">
        <v>186</v>
      </c>
      <c r="F249" s="165"/>
      <c r="G249" s="26" t="s">
        <v>81</v>
      </c>
      <c r="H249" s="27">
        <v>0.82499999999999996</v>
      </c>
      <c r="I249" s="28">
        <v>58.57</v>
      </c>
      <c r="J249" s="28">
        <v>48.32</v>
      </c>
    </row>
    <row r="250" spans="1:10" x14ac:dyDescent="0.2">
      <c r="A250" s="29"/>
      <c r="B250" s="29"/>
      <c r="C250" s="29"/>
      <c r="D250" s="29"/>
      <c r="E250" s="29" t="s">
        <v>153</v>
      </c>
      <c r="F250" s="30">
        <v>1.69</v>
      </c>
      <c r="G250" s="29" t="s">
        <v>154</v>
      </c>
      <c r="H250" s="30">
        <v>1.86</v>
      </c>
      <c r="I250" s="29" t="s">
        <v>155</v>
      </c>
      <c r="J250" s="30">
        <v>3.55</v>
      </c>
    </row>
    <row r="251" spans="1:10" x14ac:dyDescent="0.2">
      <c r="A251" s="29"/>
      <c r="B251" s="29"/>
      <c r="C251" s="29"/>
      <c r="D251" s="29"/>
      <c r="E251" s="29" t="s">
        <v>156</v>
      </c>
      <c r="F251" s="30">
        <v>11.200806</v>
      </c>
      <c r="G251" s="29"/>
      <c r="H251" s="160" t="s">
        <v>157</v>
      </c>
      <c r="I251" s="160"/>
      <c r="J251" s="30">
        <v>64.69</v>
      </c>
    </row>
    <row r="252" spans="1:10" ht="30" customHeight="1" thickBot="1" x14ac:dyDescent="0.25">
      <c r="A252" s="21"/>
      <c r="B252" s="21"/>
      <c r="C252" s="21"/>
      <c r="D252" s="21"/>
      <c r="E252" s="21"/>
      <c r="F252" s="21"/>
      <c r="G252" s="21" t="s">
        <v>158</v>
      </c>
      <c r="H252" s="31">
        <v>127.07</v>
      </c>
      <c r="I252" s="21" t="s">
        <v>159</v>
      </c>
      <c r="J252" s="32">
        <v>8220.16</v>
      </c>
    </row>
    <row r="253" spans="1:10" ht="0.95" customHeight="1" thickTop="1" x14ac:dyDescent="0.2">
      <c r="A253" s="33"/>
      <c r="B253" s="33"/>
      <c r="C253" s="33"/>
      <c r="D253" s="33"/>
      <c r="E253" s="33"/>
      <c r="F253" s="33"/>
      <c r="G253" s="33"/>
      <c r="H253" s="33"/>
      <c r="I253" s="33"/>
      <c r="J253" s="33"/>
    </row>
    <row r="254" spans="1:10" ht="18" customHeight="1" x14ac:dyDescent="0.2">
      <c r="A254" s="9" t="s">
        <v>135</v>
      </c>
      <c r="B254" s="10" t="s">
        <v>35</v>
      </c>
      <c r="C254" s="9" t="s">
        <v>36</v>
      </c>
      <c r="D254" s="9" t="s">
        <v>8</v>
      </c>
      <c r="E254" s="162" t="s">
        <v>147</v>
      </c>
      <c r="F254" s="162"/>
      <c r="G254" s="11" t="s">
        <v>37</v>
      </c>
      <c r="H254" s="10" t="s">
        <v>38</v>
      </c>
      <c r="I254" s="10" t="s">
        <v>39</v>
      </c>
      <c r="J254" s="10" t="s">
        <v>9</v>
      </c>
    </row>
    <row r="255" spans="1:10" ht="24" customHeight="1" x14ac:dyDescent="0.2">
      <c r="A255" s="15" t="s">
        <v>148</v>
      </c>
      <c r="B255" s="16" t="s">
        <v>136</v>
      </c>
      <c r="C255" s="15" t="s">
        <v>48</v>
      </c>
      <c r="D255" s="15" t="s">
        <v>137</v>
      </c>
      <c r="E255" s="163" t="s">
        <v>265</v>
      </c>
      <c r="F255" s="163"/>
      <c r="G255" s="17" t="s">
        <v>73</v>
      </c>
      <c r="H255" s="23">
        <v>1</v>
      </c>
      <c r="I255" s="18">
        <v>58.78</v>
      </c>
      <c r="J255" s="18">
        <v>58.78</v>
      </c>
    </row>
    <row r="256" spans="1:10" ht="36" customHeight="1" x14ac:dyDescent="0.2">
      <c r="A256" s="34" t="s">
        <v>160</v>
      </c>
      <c r="B256" s="35" t="s">
        <v>297</v>
      </c>
      <c r="C256" s="34" t="s">
        <v>48</v>
      </c>
      <c r="D256" s="34" t="s">
        <v>298</v>
      </c>
      <c r="E256" s="164" t="s">
        <v>194</v>
      </c>
      <c r="F256" s="164"/>
      <c r="G256" s="36" t="s">
        <v>69</v>
      </c>
      <c r="H256" s="37">
        <v>1.83E-2</v>
      </c>
      <c r="I256" s="38">
        <v>19.91</v>
      </c>
      <c r="J256" s="38">
        <v>0.36</v>
      </c>
    </row>
    <row r="257" spans="1:10" ht="36" customHeight="1" x14ac:dyDescent="0.2">
      <c r="A257" s="34" t="s">
        <v>160</v>
      </c>
      <c r="B257" s="35" t="s">
        <v>299</v>
      </c>
      <c r="C257" s="34" t="s">
        <v>48</v>
      </c>
      <c r="D257" s="34" t="s">
        <v>300</v>
      </c>
      <c r="E257" s="164" t="s">
        <v>194</v>
      </c>
      <c r="F257" s="164"/>
      <c r="G257" s="36" t="s">
        <v>65</v>
      </c>
      <c r="H257" s="37">
        <v>1.32E-2</v>
      </c>
      <c r="I257" s="38">
        <v>20.82</v>
      </c>
      <c r="J257" s="38">
        <v>0.27</v>
      </c>
    </row>
    <row r="258" spans="1:10" ht="24" customHeight="1" x14ac:dyDescent="0.2">
      <c r="A258" s="34" t="s">
        <v>160</v>
      </c>
      <c r="B258" s="35" t="s">
        <v>210</v>
      </c>
      <c r="C258" s="34" t="s">
        <v>48</v>
      </c>
      <c r="D258" s="34" t="s">
        <v>211</v>
      </c>
      <c r="E258" s="164" t="s">
        <v>149</v>
      </c>
      <c r="F258" s="164"/>
      <c r="G258" s="36" t="s">
        <v>50</v>
      </c>
      <c r="H258" s="37">
        <v>0.20699999999999999</v>
      </c>
      <c r="I258" s="38">
        <v>18.649999999999999</v>
      </c>
      <c r="J258" s="38">
        <v>3.86</v>
      </c>
    </row>
    <row r="259" spans="1:10" ht="24" customHeight="1" x14ac:dyDescent="0.2">
      <c r="A259" s="34" t="s">
        <v>160</v>
      </c>
      <c r="B259" s="35" t="s">
        <v>222</v>
      </c>
      <c r="C259" s="34" t="s">
        <v>48</v>
      </c>
      <c r="D259" s="34" t="s">
        <v>223</v>
      </c>
      <c r="E259" s="164" t="s">
        <v>149</v>
      </c>
      <c r="F259" s="164"/>
      <c r="G259" s="36" t="s">
        <v>50</v>
      </c>
      <c r="H259" s="37">
        <v>0.112</v>
      </c>
      <c r="I259" s="38">
        <v>24.58</v>
      </c>
      <c r="J259" s="38">
        <v>2.75</v>
      </c>
    </row>
    <row r="260" spans="1:10" ht="24" customHeight="1" x14ac:dyDescent="0.2">
      <c r="A260" s="24" t="s">
        <v>150</v>
      </c>
      <c r="B260" s="25" t="s">
        <v>308</v>
      </c>
      <c r="C260" s="24" t="s">
        <v>48</v>
      </c>
      <c r="D260" s="24" t="s">
        <v>309</v>
      </c>
      <c r="E260" s="165" t="s">
        <v>186</v>
      </c>
      <c r="F260" s="165"/>
      <c r="G260" s="26" t="s">
        <v>119</v>
      </c>
      <c r="H260" s="27">
        <v>6.0000000000000001E-3</v>
      </c>
      <c r="I260" s="28">
        <v>23</v>
      </c>
      <c r="J260" s="28">
        <v>0.13</v>
      </c>
    </row>
    <row r="261" spans="1:10" ht="24" customHeight="1" x14ac:dyDescent="0.2">
      <c r="A261" s="24" t="s">
        <v>150</v>
      </c>
      <c r="B261" s="25" t="s">
        <v>310</v>
      </c>
      <c r="C261" s="24" t="s">
        <v>48</v>
      </c>
      <c r="D261" s="24" t="s">
        <v>311</v>
      </c>
      <c r="E261" s="165" t="s">
        <v>186</v>
      </c>
      <c r="F261" s="165"/>
      <c r="G261" s="26" t="s">
        <v>119</v>
      </c>
      <c r="H261" s="27">
        <v>1.1999999999999999E-3</v>
      </c>
      <c r="I261" s="28">
        <v>77.14</v>
      </c>
      <c r="J261" s="28">
        <v>0.09</v>
      </c>
    </row>
    <row r="262" spans="1:10" ht="24" customHeight="1" x14ac:dyDescent="0.2">
      <c r="A262" s="24" t="s">
        <v>150</v>
      </c>
      <c r="B262" s="25" t="s">
        <v>312</v>
      </c>
      <c r="C262" s="24" t="s">
        <v>48</v>
      </c>
      <c r="D262" s="24" t="s">
        <v>313</v>
      </c>
      <c r="E262" s="165" t="s">
        <v>186</v>
      </c>
      <c r="F262" s="165"/>
      <c r="G262" s="26" t="s">
        <v>73</v>
      </c>
      <c r="H262" s="27">
        <v>1.05</v>
      </c>
      <c r="I262" s="28">
        <v>34.83</v>
      </c>
      <c r="J262" s="28">
        <v>36.57</v>
      </c>
    </row>
    <row r="263" spans="1:10" ht="24" customHeight="1" x14ac:dyDescent="0.2">
      <c r="A263" s="24" t="s">
        <v>150</v>
      </c>
      <c r="B263" s="25" t="s">
        <v>314</v>
      </c>
      <c r="C263" s="24" t="s">
        <v>48</v>
      </c>
      <c r="D263" s="24" t="s">
        <v>315</v>
      </c>
      <c r="E263" s="165" t="s">
        <v>186</v>
      </c>
      <c r="F263" s="165"/>
      <c r="G263" s="26" t="s">
        <v>316</v>
      </c>
      <c r="H263" s="27">
        <v>0.19800000000000001</v>
      </c>
      <c r="I263" s="28">
        <v>38.32</v>
      </c>
      <c r="J263" s="28">
        <v>7.58</v>
      </c>
    </row>
    <row r="264" spans="1:10" ht="24" customHeight="1" x14ac:dyDescent="0.2">
      <c r="A264" s="24" t="s">
        <v>150</v>
      </c>
      <c r="B264" s="25" t="s">
        <v>317</v>
      </c>
      <c r="C264" s="24" t="s">
        <v>48</v>
      </c>
      <c r="D264" s="24" t="s">
        <v>318</v>
      </c>
      <c r="E264" s="165" t="s">
        <v>186</v>
      </c>
      <c r="F264" s="165"/>
      <c r="G264" s="26" t="s">
        <v>119</v>
      </c>
      <c r="H264" s="27">
        <v>4.4999999999999998E-2</v>
      </c>
      <c r="I264" s="28">
        <v>159.37</v>
      </c>
      <c r="J264" s="28">
        <v>7.17</v>
      </c>
    </row>
    <row r="265" spans="1:10" x14ac:dyDescent="0.2">
      <c r="A265" s="29"/>
      <c r="B265" s="29"/>
      <c r="C265" s="29"/>
      <c r="D265" s="29"/>
      <c r="E265" s="29" t="s">
        <v>153</v>
      </c>
      <c r="F265" s="30">
        <v>2.3199999999999998</v>
      </c>
      <c r="G265" s="29" t="s">
        <v>154</v>
      </c>
      <c r="H265" s="30">
        <v>2.5499999999999998</v>
      </c>
      <c r="I265" s="29" t="s">
        <v>155</v>
      </c>
      <c r="J265" s="30">
        <v>4.87</v>
      </c>
    </row>
    <row r="266" spans="1:10" x14ac:dyDescent="0.2">
      <c r="A266" s="29"/>
      <c r="B266" s="29"/>
      <c r="C266" s="29"/>
      <c r="D266" s="29"/>
      <c r="E266" s="29" t="s">
        <v>156</v>
      </c>
      <c r="F266" s="30">
        <v>12.308532</v>
      </c>
      <c r="G266" s="29"/>
      <c r="H266" s="160" t="s">
        <v>157</v>
      </c>
      <c r="I266" s="160"/>
      <c r="J266" s="30">
        <v>71.09</v>
      </c>
    </row>
    <row r="267" spans="1:10" ht="30" customHeight="1" thickBot="1" x14ac:dyDescent="0.25">
      <c r="A267" s="21"/>
      <c r="B267" s="21"/>
      <c r="C267" s="21"/>
      <c r="D267" s="21"/>
      <c r="E267" s="21"/>
      <c r="F267" s="21"/>
      <c r="G267" s="21" t="s">
        <v>158</v>
      </c>
      <c r="H267" s="31">
        <v>438.03</v>
      </c>
      <c r="I267" s="21" t="s">
        <v>159</v>
      </c>
      <c r="J267" s="32">
        <v>31139.55</v>
      </c>
    </row>
    <row r="268" spans="1:10" ht="0.95" customHeight="1" thickTop="1" x14ac:dyDescent="0.2">
      <c r="A268" s="33"/>
      <c r="B268" s="33"/>
      <c r="C268" s="33"/>
      <c r="D268" s="33"/>
      <c r="E268" s="33"/>
      <c r="F268" s="33"/>
      <c r="G268" s="33"/>
      <c r="H268" s="33"/>
      <c r="I268" s="33"/>
      <c r="J268" s="33"/>
    </row>
    <row r="269" spans="1:10" ht="18" customHeight="1" x14ac:dyDescent="0.2">
      <c r="A269" s="9" t="s">
        <v>138</v>
      </c>
      <c r="B269" s="10" t="s">
        <v>35</v>
      </c>
      <c r="C269" s="9" t="s">
        <v>36</v>
      </c>
      <c r="D269" s="9" t="s">
        <v>8</v>
      </c>
      <c r="E269" s="162" t="s">
        <v>147</v>
      </c>
      <c r="F269" s="162"/>
      <c r="G269" s="11" t="s">
        <v>37</v>
      </c>
      <c r="H269" s="10" t="s">
        <v>38</v>
      </c>
      <c r="I269" s="10" t="s">
        <v>39</v>
      </c>
      <c r="J269" s="10" t="s">
        <v>9</v>
      </c>
    </row>
    <row r="270" spans="1:10" ht="24" customHeight="1" x14ac:dyDescent="0.2">
      <c r="A270" s="15" t="s">
        <v>148</v>
      </c>
      <c r="B270" s="16" t="s">
        <v>139</v>
      </c>
      <c r="C270" s="15" t="s">
        <v>140</v>
      </c>
      <c r="D270" s="15" t="s">
        <v>141</v>
      </c>
      <c r="E270" s="163" t="s">
        <v>319</v>
      </c>
      <c r="F270" s="163"/>
      <c r="G270" s="17" t="s">
        <v>142</v>
      </c>
      <c r="H270" s="23">
        <v>1</v>
      </c>
      <c r="I270" s="18">
        <v>362.73</v>
      </c>
      <c r="J270" s="18">
        <v>362.73</v>
      </c>
    </row>
    <row r="271" spans="1:10" ht="24" customHeight="1" x14ac:dyDescent="0.2">
      <c r="A271" s="34" t="s">
        <v>160</v>
      </c>
      <c r="B271" s="35" t="s">
        <v>282</v>
      </c>
      <c r="C271" s="34" t="s">
        <v>48</v>
      </c>
      <c r="D271" s="34" t="s">
        <v>283</v>
      </c>
      <c r="E271" s="164" t="s">
        <v>149</v>
      </c>
      <c r="F271" s="164"/>
      <c r="G271" s="36" t="s">
        <v>50</v>
      </c>
      <c r="H271" s="37">
        <v>3.9</v>
      </c>
      <c r="I271" s="38">
        <v>24.93</v>
      </c>
      <c r="J271" s="38">
        <v>97.22</v>
      </c>
    </row>
    <row r="272" spans="1:10" ht="24" customHeight="1" x14ac:dyDescent="0.2">
      <c r="A272" s="34" t="s">
        <v>160</v>
      </c>
      <c r="B272" s="35" t="s">
        <v>210</v>
      </c>
      <c r="C272" s="34" t="s">
        <v>48</v>
      </c>
      <c r="D272" s="34" t="s">
        <v>211</v>
      </c>
      <c r="E272" s="164" t="s">
        <v>149</v>
      </c>
      <c r="F272" s="164"/>
      <c r="G272" s="36" t="s">
        <v>50</v>
      </c>
      <c r="H272" s="37">
        <v>0.74</v>
      </c>
      <c r="I272" s="38">
        <v>18.649999999999999</v>
      </c>
      <c r="J272" s="38">
        <v>13.8</v>
      </c>
    </row>
    <row r="273" spans="1:10" ht="24" customHeight="1" x14ac:dyDescent="0.2">
      <c r="A273" s="24" t="s">
        <v>150</v>
      </c>
      <c r="B273" s="25" t="s">
        <v>320</v>
      </c>
      <c r="C273" s="24" t="s">
        <v>140</v>
      </c>
      <c r="D273" s="24" t="s">
        <v>321</v>
      </c>
      <c r="E273" s="165" t="s">
        <v>186</v>
      </c>
      <c r="F273" s="165"/>
      <c r="G273" s="26" t="s">
        <v>142</v>
      </c>
      <c r="H273" s="27">
        <v>3.48</v>
      </c>
      <c r="I273" s="28">
        <v>4.9000000000000004</v>
      </c>
      <c r="J273" s="28">
        <v>17.05</v>
      </c>
    </row>
    <row r="274" spans="1:10" ht="24" customHeight="1" x14ac:dyDescent="0.2">
      <c r="A274" s="24" t="s">
        <v>150</v>
      </c>
      <c r="B274" s="25" t="s">
        <v>322</v>
      </c>
      <c r="C274" s="24" t="s">
        <v>140</v>
      </c>
      <c r="D274" s="24" t="s">
        <v>323</v>
      </c>
      <c r="E274" s="165" t="s">
        <v>186</v>
      </c>
      <c r="F274" s="165"/>
      <c r="G274" s="26" t="s">
        <v>119</v>
      </c>
      <c r="H274" s="27">
        <v>8.8391999999999999</v>
      </c>
      <c r="I274" s="28">
        <v>9.11</v>
      </c>
      <c r="J274" s="28">
        <v>80.52</v>
      </c>
    </row>
    <row r="275" spans="1:10" ht="24" customHeight="1" x14ac:dyDescent="0.2">
      <c r="A275" s="24" t="s">
        <v>150</v>
      </c>
      <c r="B275" s="25" t="s">
        <v>324</v>
      </c>
      <c r="C275" s="24" t="s">
        <v>48</v>
      </c>
      <c r="D275" s="24" t="s">
        <v>325</v>
      </c>
      <c r="E275" s="165" t="s">
        <v>186</v>
      </c>
      <c r="F275" s="165"/>
      <c r="G275" s="26" t="s">
        <v>119</v>
      </c>
      <c r="H275" s="27">
        <v>11.616</v>
      </c>
      <c r="I275" s="28">
        <v>13.27</v>
      </c>
      <c r="J275" s="28">
        <v>154.13999999999999</v>
      </c>
    </row>
    <row r="276" spans="1:10" x14ac:dyDescent="0.2">
      <c r="A276" s="29"/>
      <c r="B276" s="29"/>
      <c r="C276" s="29"/>
      <c r="D276" s="29"/>
      <c r="E276" s="29" t="s">
        <v>153</v>
      </c>
      <c r="F276" s="30">
        <v>37.61</v>
      </c>
      <c r="G276" s="29" t="s">
        <v>154</v>
      </c>
      <c r="H276" s="30">
        <v>41.43</v>
      </c>
      <c r="I276" s="29" t="s">
        <v>155</v>
      </c>
      <c r="J276" s="30">
        <v>79.040000000000006</v>
      </c>
    </row>
    <row r="277" spans="1:10" x14ac:dyDescent="0.2">
      <c r="A277" s="29"/>
      <c r="B277" s="29"/>
      <c r="C277" s="29"/>
      <c r="D277" s="29"/>
      <c r="E277" s="29" t="s">
        <v>156</v>
      </c>
      <c r="F277" s="30">
        <v>75.955662000000004</v>
      </c>
      <c r="G277" s="29"/>
      <c r="H277" s="160" t="s">
        <v>157</v>
      </c>
      <c r="I277" s="160"/>
      <c r="J277" s="30">
        <v>438.69</v>
      </c>
    </row>
    <row r="278" spans="1:10" ht="30" customHeight="1" thickBot="1" x14ac:dyDescent="0.25">
      <c r="A278" s="21"/>
      <c r="B278" s="21"/>
      <c r="C278" s="21"/>
      <c r="D278" s="21"/>
      <c r="E278" s="21"/>
      <c r="F278" s="21"/>
      <c r="G278" s="21" t="s">
        <v>158</v>
      </c>
      <c r="H278" s="31">
        <v>4</v>
      </c>
      <c r="I278" s="21" t="s">
        <v>159</v>
      </c>
      <c r="J278" s="32">
        <v>1754.76</v>
      </c>
    </row>
    <row r="279" spans="1:10" ht="0.95" customHeight="1" thickTop="1" x14ac:dyDescent="0.2">
      <c r="A279" s="33"/>
      <c r="B279" s="33"/>
      <c r="C279" s="33"/>
      <c r="D279" s="33"/>
      <c r="E279" s="33"/>
      <c r="F279" s="33"/>
      <c r="G279" s="33"/>
      <c r="H279" s="33"/>
      <c r="I279" s="33"/>
      <c r="J279" s="33"/>
    </row>
    <row r="280" spans="1:10" ht="24" customHeight="1" x14ac:dyDescent="0.2">
      <c r="A280" s="12" t="s">
        <v>23</v>
      </c>
      <c r="B280" s="12"/>
      <c r="C280" s="12"/>
      <c r="D280" s="12" t="s">
        <v>24</v>
      </c>
      <c r="E280" s="12"/>
      <c r="F280" s="161"/>
      <c r="G280" s="161"/>
      <c r="H280" s="13"/>
      <c r="I280" s="12"/>
      <c r="J280" s="14">
        <v>4350.72</v>
      </c>
    </row>
    <row r="281" spans="1:10" ht="18" customHeight="1" x14ac:dyDescent="0.2">
      <c r="A281" s="9" t="s">
        <v>143</v>
      </c>
      <c r="B281" s="10" t="s">
        <v>35</v>
      </c>
      <c r="C281" s="9" t="s">
        <v>36</v>
      </c>
      <c r="D281" s="9" t="s">
        <v>8</v>
      </c>
      <c r="E281" s="162" t="s">
        <v>147</v>
      </c>
      <c r="F281" s="162"/>
      <c r="G281" s="11" t="s">
        <v>37</v>
      </c>
      <c r="H281" s="10" t="s">
        <v>38</v>
      </c>
      <c r="I281" s="10" t="s">
        <v>39</v>
      </c>
      <c r="J281" s="10" t="s">
        <v>9</v>
      </c>
    </row>
    <row r="282" spans="1:10" ht="24" customHeight="1" x14ac:dyDescent="0.2">
      <c r="A282" s="15" t="s">
        <v>148</v>
      </c>
      <c r="B282" s="16" t="s">
        <v>144</v>
      </c>
      <c r="C282" s="15" t="s">
        <v>48</v>
      </c>
      <c r="D282" s="15" t="s">
        <v>145</v>
      </c>
      <c r="E282" s="163" t="s">
        <v>149</v>
      </c>
      <c r="F282" s="163"/>
      <c r="G282" s="17" t="s">
        <v>81</v>
      </c>
      <c r="H282" s="23">
        <v>1</v>
      </c>
      <c r="I282" s="18">
        <v>1.7</v>
      </c>
      <c r="J282" s="18">
        <v>1.7</v>
      </c>
    </row>
    <row r="283" spans="1:10" ht="48" customHeight="1" x14ac:dyDescent="0.2">
      <c r="A283" s="34" t="s">
        <v>160</v>
      </c>
      <c r="B283" s="35" t="s">
        <v>326</v>
      </c>
      <c r="C283" s="34" t="s">
        <v>48</v>
      </c>
      <c r="D283" s="34" t="s">
        <v>327</v>
      </c>
      <c r="E283" s="164" t="s">
        <v>194</v>
      </c>
      <c r="F283" s="164"/>
      <c r="G283" s="36" t="s">
        <v>65</v>
      </c>
      <c r="H283" s="37">
        <v>1.4999999999999999E-2</v>
      </c>
      <c r="I283" s="38">
        <v>3.95</v>
      </c>
      <c r="J283" s="38">
        <v>0.05</v>
      </c>
    </row>
    <row r="284" spans="1:10" ht="24" customHeight="1" x14ac:dyDescent="0.2">
      <c r="A284" s="34" t="s">
        <v>160</v>
      </c>
      <c r="B284" s="35" t="s">
        <v>210</v>
      </c>
      <c r="C284" s="34" t="s">
        <v>48</v>
      </c>
      <c r="D284" s="34" t="s">
        <v>211</v>
      </c>
      <c r="E284" s="164" t="s">
        <v>149</v>
      </c>
      <c r="F284" s="164"/>
      <c r="G284" s="36" t="s">
        <v>50</v>
      </c>
      <c r="H284" s="37">
        <v>8.8999999999999996E-2</v>
      </c>
      <c r="I284" s="38">
        <v>18.649999999999999</v>
      </c>
      <c r="J284" s="38">
        <v>1.65</v>
      </c>
    </row>
    <row r="285" spans="1:10" x14ac:dyDescent="0.2">
      <c r="A285" s="29"/>
      <c r="B285" s="29"/>
      <c r="C285" s="29"/>
      <c r="D285" s="29"/>
      <c r="E285" s="29" t="s">
        <v>153</v>
      </c>
      <c r="F285" s="30">
        <v>0.5</v>
      </c>
      <c r="G285" s="29" t="s">
        <v>154</v>
      </c>
      <c r="H285" s="30">
        <v>0.55000000000000004</v>
      </c>
      <c r="I285" s="29" t="s">
        <v>155</v>
      </c>
      <c r="J285" s="30">
        <v>1.05</v>
      </c>
    </row>
    <row r="286" spans="1:10" x14ac:dyDescent="0.2">
      <c r="A286" s="29"/>
      <c r="B286" s="29"/>
      <c r="C286" s="29"/>
      <c r="D286" s="29"/>
      <c r="E286" s="29" t="s">
        <v>156</v>
      </c>
      <c r="F286" s="30">
        <v>0.35598000000000002</v>
      </c>
      <c r="G286" s="29"/>
      <c r="H286" s="160" t="s">
        <v>157</v>
      </c>
      <c r="I286" s="160"/>
      <c r="J286" s="30">
        <v>2.06</v>
      </c>
    </row>
    <row r="287" spans="1:10" ht="30" customHeight="1" thickBot="1" x14ac:dyDescent="0.25">
      <c r="A287" s="21"/>
      <c r="B287" s="21"/>
      <c r="C287" s="21"/>
      <c r="D287" s="21"/>
      <c r="E287" s="21"/>
      <c r="F287" s="21"/>
      <c r="G287" s="21" t="s">
        <v>158</v>
      </c>
      <c r="H287" s="31">
        <v>2112</v>
      </c>
      <c r="I287" s="21" t="s">
        <v>159</v>
      </c>
      <c r="J287" s="32">
        <v>4350.72</v>
      </c>
    </row>
    <row r="288" spans="1:10" ht="0.95" customHeight="1" thickTop="1" x14ac:dyDescent="0.2">
      <c r="A288" s="33"/>
      <c r="B288" s="33"/>
      <c r="C288" s="33"/>
      <c r="D288" s="33"/>
      <c r="E288" s="33"/>
      <c r="F288" s="33"/>
      <c r="G288" s="33"/>
      <c r="H288" s="33"/>
      <c r="I288" s="33"/>
      <c r="J288" s="33"/>
    </row>
    <row r="289" spans="1:10" x14ac:dyDescent="0.2">
      <c r="A289" s="19"/>
      <c r="B289" s="19"/>
      <c r="C289" s="19"/>
      <c r="D289" s="19"/>
      <c r="E289" s="19"/>
      <c r="F289" s="19"/>
      <c r="G289" s="19"/>
      <c r="H289" s="19"/>
      <c r="I289" s="19"/>
      <c r="J289" s="19"/>
    </row>
    <row r="290" spans="1:10" x14ac:dyDescent="0.2">
      <c r="A290" s="154" t="s">
        <v>25</v>
      </c>
      <c r="B290" s="154"/>
      <c r="C290" s="154"/>
      <c r="D290" s="20" t="s">
        <v>26</v>
      </c>
      <c r="E290" s="21"/>
      <c r="F290" s="155" t="s">
        <v>27</v>
      </c>
      <c r="G290" s="154"/>
      <c r="H290" s="156">
        <v>372519.05903753923</v>
      </c>
      <c r="I290" s="156"/>
      <c r="J290" s="156"/>
    </row>
    <row r="291" spans="1:10" x14ac:dyDescent="0.2">
      <c r="A291" s="154" t="s">
        <v>28</v>
      </c>
      <c r="B291" s="154"/>
      <c r="C291" s="154"/>
      <c r="D291" s="20"/>
      <c r="E291" s="21"/>
      <c r="F291" s="155" t="s">
        <v>29</v>
      </c>
      <c r="G291" s="154"/>
      <c r="H291" s="156">
        <v>78005.490962460695</v>
      </c>
      <c r="I291" s="156"/>
      <c r="J291" s="156"/>
    </row>
    <row r="292" spans="1:10" x14ac:dyDescent="0.2">
      <c r="A292" s="154" t="s">
        <v>30</v>
      </c>
      <c r="B292" s="154"/>
      <c r="C292" s="154"/>
      <c r="D292" s="20" t="s">
        <v>31</v>
      </c>
      <c r="E292" s="21"/>
      <c r="F292" s="155" t="s">
        <v>32</v>
      </c>
      <c r="G292" s="154"/>
      <c r="H292" s="156">
        <v>450524.54999999993</v>
      </c>
      <c r="I292" s="156"/>
      <c r="J292" s="156"/>
    </row>
  </sheetData>
  <mergeCells count="216">
    <mergeCell ref="A3:J3"/>
    <mergeCell ref="F4:G4"/>
    <mergeCell ref="E5:F5"/>
    <mergeCell ref="E6:F6"/>
    <mergeCell ref="E7:F7"/>
    <mergeCell ref="H9:I9"/>
    <mergeCell ref="C1:D1"/>
    <mergeCell ref="E1:F1"/>
    <mergeCell ref="G1:H1"/>
    <mergeCell ref="I1:J1"/>
    <mergeCell ref="C2:D2"/>
    <mergeCell ref="E2:F2"/>
    <mergeCell ref="G2:H2"/>
    <mergeCell ref="I2:J2"/>
    <mergeCell ref="E18:F18"/>
    <mergeCell ref="E19:F19"/>
    <mergeCell ref="E20:F20"/>
    <mergeCell ref="H22:I22"/>
    <mergeCell ref="E25:F25"/>
    <mergeCell ref="E26:F26"/>
    <mergeCell ref="F12:G12"/>
    <mergeCell ref="E13:F13"/>
    <mergeCell ref="E14:F14"/>
    <mergeCell ref="E15:F15"/>
    <mergeCell ref="E16:F16"/>
    <mergeCell ref="E17:F17"/>
    <mergeCell ref="H34:I34"/>
    <mergeCell ref="E37:F37"/>
    <mergeCell ref="E38:F38"/>
    <mergeCell ref="E39:F39"/>
    <mergeCell ref="H41:I41"/>
    <mergeCell ref="E44:F44"/>
    <mergeCell ref="E27:F27"/>
    <mergeCell ref="E28:F28"/>
    <mergeCell ref="E29:F29"/>
    <mergeCell ref="E30:F30"/>
    <mergeCell ref="E31:F31"/>
    <mergeCell ref="E32:F32"/>
    <mergeCell ref="E54:F54"/>
    <mergeCell ref="E55:F55"/>
    <mergeCell ref="E56:F56"/>
    <mergeCell ref="E57:F57"/>
    <mergeCell ref="E58:F58"/>
    <mergeCell ref="H60:I60"/>
    <mergeCell ref="E45:F45"/>
    <mergeCell ref="E46:F46"/>
    <mergeCell ref="H48:I48"/>
    <mergeCell ref="E51:F51"/>
    <mergeCell ref="E52:F52"/>
    <mergeCell ref="E53:F53"/>
    <mergeCell ref="H70:I70"/>
    <mergeCell ref="F73:G73"/>
    <mergeCell ref="E74:F74"/>
    <mergeCell ref="E75:F75"/>
    <mergeCell ref="E76:F76"/>
    <mergeCell ref="E77:F77"/>
    <mergeCell ref="E63:F63"/>
    <mergeCell ref="E64:F64"/>
    <mergeCell ref="E65:F65"/>
    <mergeCell ref="E66:F66"/>
    <mergeCell ref="E67:F67"/>
    <mergeCell ref="E68:F68"/>
    <mergeCell ref="E90:F90"/>
    <mergeCell ref="E91:F91"/>
    <mergeCell ref="E92:F92"/>
    <mergeCell ref="E93:F93"/>
    <mergeCell ref="E94:F94"/>
    <mergeCell ref="E95:F95"/>
    <mergeCell ref="E78:F78"/>
    <mergeCell ref="H80:I80"/>
    <mergeCell ref="E83:F83"/>
    <mergeCell ref="E84:F84"/>
    <mergeCell ref="E85:F85"/>
    <mergeCell ref="H87:I87"/>
    <mergeCell ref="E108:F108"/>
    <mergeCell ref="E109:F109"/>
    <mergeCell ref="E110:F110"/>
    <mergeCell ref="H112:I112"/>
    <mergeCell ref="E115:F115"/>
    <mergeCell ref="E116:F116"/>
    <mergeCell ref="H97:I97"/>
    <mergeCell ref="E100:F100"/>
    <mergeCell ref="E101:F101"/>
    <mergeCell ref="E102:F102"/>
    <mergeCell ref="H104:I104"/>
    <mergeCell ref="E107:F107"/>
    <mergeCell ref="E126:F126"/>
    <mergeCell ref="H128:I128"/>
    <mergeCell ref="F131:G131"/>
    <mergeCell ref="E132:F132"/>
    <mergeCell ref="E133:F133"/>
    <mergeCell ref="E134:F134"/>
    <mergeCell ref="E117:F117"/>
    <mergeCell ref="E118:F118"/>
    <mergeCell ref="H120:I120"/>
    <mergeCell ref="E123:F123"/>
    <mergeCell ref="E124:F124"/>
    <mergeCell ref="E125:F125"/>
    <mergeCell ref="H159:I159"/>
    <mergeCell ref="E144:F144"/>
    <mergeCell ref="E145:F145"/>
    <mergeCell ref="E146:F146"/>
    <mergeCell ref="H148:I148"/>
    <mergeCell ref="E151:F151"/>
    <mergeCell ref="E152:F152"/>
    <mergeCell ref="E135:F135"/>
    <mergeCell ref="H137:I137"/>
    <mergeCell ref="E140:F140"/>
    <mergeCell ref="E141:F141"/>
    <mergeCell ref="E142:F142"/>
    <mergeCell ref="E143:F143"/>
    <mergeCell ref="E162:F162"/>
    <mergeCell ref="E163:F163"/>
    <mergeCell ref="E164:F164"/>
    <mergeCell ref="E165:F165"/>
    <mergeCell ref="E166:F166"/>
    <mergeCell ref="E167:F167"/>
    <mergeCell ref="E153:F153"/>
    <mergeCell ref="E154:F154"/>
    <mergeCell ref="E155:F155"/>
    <mergeCell ref="E156:F156"/>
    <mergeCell ref="E157:F157"/>
    <mergeCell ref="E177:F177"/>
    <mergeCell ref="H179:I179"/>
    <mergeCell ref="F182:G182"/>
    <mergeCell ref="E183:F183"/>
    <mergeCell ref="E184:F184"/>
    <mergeCell ref="E185:F185"/>
    <mergeCell ref="H169:I169"/>
    <mergeCell ref="E172:F172"/>
    <mergeCell ref="E173:F173"/>
    <mergeCell ref="E174:F174"/>
    <mergeCell ref="E175:F175"/>
    <mergeCell ref="E176:F176"/>
    <mergeCell ref="E195:F195"/>
    <mergeCell ref="E196:F196"/>
    <mergeCell ref="E197:F197"/>
    <mergeCell ref="E198:F198"/>
    <mergeCell ref="E199:F199"/>
    <mergeCell ref="H201:I201"/>
    <mergeCell ref="E186:F186"/>
    <mergeCell ref="E187:F187"/>
    <mergeCell ref="E188:F188"/>
    <mergeCell ref="E189:F189"/>
    <mergeCell ref="E190:F190"/>
    <mergeCell ref="H192:I192"/>
    <mergeCell ref="H211:I211"/>
    <mergeCell ref="E214:F214"/>
    <mergeCell ref="E215:F215"/>
    <mergeCell ref="E216:F216"/>
    <mergeCell ref="E217:F217"/>
    <mergeCell ref="E218:F218"/>
    <mergeCell ref="E204:F204"/>
    <mergeCell ref="E205:F205"/>
    <mergeCell ref="E206:F206"/>
    <mergeCell ref="E207:F207"/>
    <mergeCell ref="E208:F208"/>
    <mergeCell ref="E209:F209"/>
    <mergeCell ref="H229:I229"/>
    <mergeCell ref="F232:G232"/>
    <mergeCell ref="E233:F233"/>
    <mergeCell ref="E234:F234"/>
    <mergeCell ref="E235:F235"/>
    <mergeCell ref="E236:F236"/>
    <mergeCell ref="H220:I220"/>
    <mergeCell ref="E223:F223"/>
    <mergeCell ref="E224:F224"/>
    <mergeCell ref="E225:F225"/>
    <mergeCell ref="E226:F226"/>
    <mergeCell ref="E227:F227"/>
    <mergeCell ref="E246:F246"/>
    <mergeCell ref="E247:F247"/>
    <mergeCell ref="E248:F248"/>
    <mergeCell ref="E249:F249"/>
    <mergeCell ref="H251:I251"/>
    <mergeCell ref="E254:F254"/>
    <mergeCell ref="E237:F237"/>
    <mergeCell ref="E238:F238"/>
    <mergeCell ref="E239:F239"/>
    <mergeCell ref="E240:F240"/>
    <mergeCell ref="H242:I242"/>
    <mergeCell ref="E245:F245"/>
    <mergeCell ref="E261:F261"/>
    <mergeCell ref="E262:F262"/>
    <mergeCell ref="E263:F263"/>
    <mergeCell ref="E264:F264"/>
    <mergeCell ref="H266:I266"/>
    <mergeCell ref="E269:F269"/>
    <mergeCell ref="E255:F255"/>
    <mergeCell ref="E256:F256"/>
    <mergeCell ref="E257:F257"/>
    <mergeCell ref="E258:F258"/>
    <mergeCell ref="E259:F259"/>
    <mergeCell ref="E260:F260"/>
    <mergeCell ref="H277:I277"/>
    <mergeCell ref="F280:G280"/>
    <mergeCell ref="E281:F281"/>
    <mergeCell ref="E282:F282"/>
    <mergeCell ref="E283:F283"/>
    <mergeCell ref="E284:F284"/>
    <mergeCell ref="E270:F270"/>
    <mergeCell ref="E271:F271"/>
    <mergeCell ref="E272:F272"/>
    <mergeCell ref="E273:F273"/>
    <mergeCell ref="E274:F274"/>
    <mergeCell ref="E275:F275"/>
    <mergeCell ref="A292:C292"/>
    <mergeCell ref="F292:G292"/>
    <mergeCell ref="H292:J292"/>
    <mergeCell ref="H286:I286"/>
    <mergeCell ref="A290:C290"/>
    <mergeCell ref="F290:G290"/>
    <mergeCell ref="H290:J290"/>
    <mergeCell ref="A291:C291"/>
    <mergeCell ref="F291:G291"/>
    <mergeCell ref="H291:J291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OutlineSymbols="0" showWhiteSpace="0" workbookViewId="0">
      <selection activeCell="F44" sqref="F44"/>
    </sheetView>
  </sheetViews>
  <sheetFormatPr defaultRowHeight="14.25" x14ac:dyDescent="0.2"/>
  <cols>
    <col min="1" max="1" width="17" bestFit="1" customWidth="1"/>
    <col min="2" max="2" width="60" bestFit="1" customWidth="1"/>
    <col min="3" max="3" width="5" bestFit="1" customWidth="1"/>
    <col min="4" max="4" width="10" bestFit="1" customWidth="1"/>
    <col min="5" max="5" width="60" bestFit="1" customWidth="1"/>
    <col min="6" max="6" width="18" bestFit="1" customWidth="1"/>
  </cols>
  <sheetData>
    <row r="1" spans="1:10" ht="15" x14ac:dyDescent="0.2">
      <c r="A1" s="7"/>
      <c r="B1" s="95" t="s">
        <v>1066</v>
      </c>
      <c r="C1" s="7"/>
      <c r="D1" s="7"/>
      <c r="E1" s="7"/>
      <c r="F1" s="158"/>
      <c r="G1" s="158"/>
      <c r="H1" s="158"/>
      <c r="I1" s="158"/>
      <c r="J1" s="158"/>
    </row>
    <row r="2" spans="1:10" ht="80.099999999999994" customHeight="1" thickBot="1" x14ac:dyDescent="0.25">
      <c r="A2" s="8"/>
      <c r="B2" s="8" t="s">
        <v>33</v>
      </c>
      <c r="C2" s="8"/>
      <c r="D2" s="8"/>
      <c r="E2" s="8"/>
      <c r="F2" s="158"/>
      <c r="G2" s="158"/>
      <c r="H2" s="158"/>
      <c r="I2" s="158"/>
      <c r="J2" s="158"/>
    </row>
    <row r="3" spans="1:10" ht="15" x14ac:dyDescent="0.25">
      <c r="A3" s="166" t="s">
        <v>328</v>
      </c>
      <c r="B3" s="167"/>
      <c r="C3" s="167"/>
      <c r="D3" s="167"/>
      <c r="E3" s="168"/>
    </row>
    <row r="4" spans="1:10" ht="30" customHeight="1" x14ac:dyDescent="0.2">
      <c r="A4" s="125" t="s">
        <v>7</v>
      </c>
      <c r="B4" s="96" t="s">
        <v>8</v>
      </c>
      <c r="C4" s="98" t="s">
        <v>37</v>
      </c>
      <c r="D4" s="97" t="s">
        <v>38</v>
      </c>
      <c r="E4" s="126" t="s">
        <v>328</v>
      </c>
    </row>
    <row r="5" spans="1:10" ht="24" customHeight="1" x14ac:dyDescent="0.2">
      <c r="A5" s="127" t="s">
        <v>11</v>
      </c>
      <c r="B5" s="99" t="s">
        <v>12</v>
      </c>
      <c r="C5" s="124"/>
      <c r="D5" s="100"/>
      <c r="E5" s="128"/>
    </row>
    <row r="6" spans="1:10" ht="24" customHeight="1" x14ac:dyDescent="0.2">
      <c r="A6" s="117" t="s">
        <v>41</v>
      </c>
      <c r="B6" s="101" t="s">
        <v>44</v>
      </c>
      <c r="C6" s="103" t="s">
        <v>45</v>
      </c>
      <c r="D6" s="102" t="s">
        <v>329</v>
      </c>
      <c r="E6" s="129" t="s">
        <v>330</v>
      </c>
    </row>
    <row r="7" spans="1:10" ht="24" customHeight="1" x14ac:dyDescent="0.2">
      <c r="A7" s="127" t="s">
        <v>13</v>
      </c>
      <c r="B7" s="99" t="s">
        <v>14</v>
      </c>
      <c r="C7" s="124"/>
      <c r="D7" s="100"/>
      <c r="E7" s="128"/>
    </row>
    <row r="8" spans="1:10" ht="24" customHeight="1" x14ac:dyDescent="0.2">
      <c r="A8" s="117" t="s">
        <v>46</v>
      </c>
      <c r="B8" s="101" t="s">
        <v>49</v>
      </c>
      <c r="C8" s="103" t="s">
        <v>50</v>
      </c>
      <c r="D8" s="102" t="s">
        <v>331</v>
      </c>
      <c r="E8" s="129" t="s">
        <v>332</v>
      </c>
    </row>
    <row r="9" spans="1:10" ht="24" customHeight="1" x14ac:dyDescent="0.2">
      <c r="A9" s="117" t="s">
        <v>51</v>
      </c>
      <c r="B9" s="101" t="s">
        <v>53</v>
      </c>
      <c r="C9" s="103" t="s">
        <v>54</v>
      </c>
      <c r="D9" s="102" t="s">
        <v>333</v>
      </c>
      <c r="E9" s="129" t="s">
        <v>334</v>
      </c>
    </row>
    <row r="10" spans="1:10" ht="24" customHeight="1" x14ac:dyDescent="0.2">
      <c r="A10" s="117" t="s">
        <v>55</v>
      </c>
      <c r="B10" s="101" t="s">
        <v>57</v>
      </c>
      <c r="C10" s="103" t="s">
        <v>58</v>
      </c>
      <c r="D10" s="102" t="s">
        <v>333</v>
      </c>
      <c r="E10" s="129" t="s">
        <v>334</v>
      </c>
    </row>
    <row r="11" spans="1:10" ht="24" customHeight="1" x14ac:dyDescent="0.2">
      <c r="A11" s="117" t="s">
        <v>59</v>
      </c>
      <c r="B11" s="101" t="s">
        <v>61</v>
      </c>
      <c r="C11" s="103" t="s">
        <v>58</v>
      </c>
      <c r="D11" s="102" t="s">
        <v>333</v>
      </c>
      <c r="E11" s="129" t="s">
        <v>334</v>
      </c>
    </row>
    <row r="12" spans="1:10" ht="36" customHeight="1" x14ac:dyDescent="0.2">
      <c r="A12" s="117" t="s">
        <v>62</v>
      </c>
      <c r="B12" s="101" t="s">
        <v>64</v>
      </c>
      <c r="C12" s="103" t="s">
        <v>65</v>
      </c>
      <c r="D12" s="102" t="s">
        <v>335</v>
      </c>
      <c r="E12" s="129" t="s">
        <v>336</v>
      </c>
    </row>
    <row r="13" spans="1:10" ht="36" customHeight="1" x14ac:dyDescent="0.2">
      <c r="A13" s="117" t="s">
        <v>66</v>
      </c>
      <c r="B13" s="101" t="s">
        <v>68</v>
      </c>
      <c r="C13" s="103" t="s">
        <v>69</v>
      </c>
      <c r="D13" s="102" t="s">
        <v>337</v>
      </c>
      <c r="E13" s="129" t="s">
        <v>336</v>
      </c>
    </row>
    <row r="14" spans="1:10" ht="24" customHeight="1" x14ac:dyDescent="0.2">
      <c r="A14" s="127" t="s">
        <v>15</v>
      </c>
      <c r="B14" s="99" t="s">
        <v>16</v>
      </c>
      <c r="C14" s="124"/>
      <c r="D14" s="100"/>
      <c r="E14" s="128"/>
    </row>
    <row r="15" spans="1:10" ht="24" customHeight="1" x14ac:dyDescent="0.2">
      <c r="A15" s="117" t="s">
        <v>70</v>
      </c>
      <c r="B15" s="101" t="s">
        <v>72</v>
      </c>
      <c r="C15" s="103" t="s">
        <v>73</v>
      </c>
      <c r="D15" s="102" t="s">
        <v>338</v>
      </c>
      <c r="E15" s="129" t="s">
        <v>339</v>
      </c>
    </row>
    <row r="16" spans="1:10" ht="36" customHeight="1" x14ac:dyDescent="0.2">
      <c r="A16" s="117" t="s">
        <v>74</v>
      </c>
      <c r="B16" s="101" t="s">
        <v>76</v>
      </c>
      <c r="C16" s="103" t="s">
        <v>77</v>
      </c>
      <c r="D16" s="102" t="s">
        <v>338</v>
      </c>
      <c r="E16" s="129" t="s">
        <v>339</v>
      </c>
    </row>
    <row r="17" spans="1:5" ht="36" customHeight="1" x14ac:dyDescent="0.2">
      <c r="A17" s="117" t="s">
        <v>78</v>
      </c>
      <c r="B17" s="101" t="s">
        <v>80</v>
      </c>
      <c r="C17" s="103" t="s">
        <v>81</v>
      </c>
      <c r="D17" s="102" t="s">
        <v>340</v>
      </c>
      <c r="E17" s="129" t="s">
        <v>341</v>
      </c>
    </row>
    <row r="18" spans="1:5" ht="24" customHeight="1" x14ac:dyDescent="0.2">
      <c r="A18" s="117" t="s">
        <v>82</v>
      </c>
      <c r="B18" s="101" t="s">
        <v>84</v>
      </c>
      <c r="C18" s="103" t="s">
        <v>81</v>
      </c>
      <c r="D18" s="102" t="s">
        <v>342</v>
      </c>
      <c r="E18" s="129" t="s">
        <v>343</v>
      </c>
    </row>
    <row r="19" spans="1:5" ht="24" customHeight="1" x14ac:dyDescent="0.2">
      <c r="A19" s="117" t="s">
        <v>85</v>
      </c>
      <c r="B19" s="101" t="s">
        <v>87</v>
      </c>
      <c r="C19" s="103" t="s">
        <v>73</v>
      </c>
      <c r="D19" s="102" t="s">
        <v>344</v>
      </c>
      <c r="E19" s="129" t="s">
        <v>345</v>
      </c>
    </row>
    <row r="20" spans="1:5" ht="24" customHeight="1" x14ac:dyDescent="0.2">
      <c r="A20" s="117" t="s">
        <v>88</v>
      </c>
      <c r="B20" s="101" t="s">
        <v>90</v>
      </c>
      <c r="C20" s="103" t="s">
        <v>91</v>
      </c>
      <c r="D20" s="102" t="s">
        <v>346</v>
      </c>
      <c r="E20" s="129" t="s">
        <v>347</v>
      </c>
    </row>
    <row r="21" spans="1:5" ht="36" customHeight="1" x14ac:dyDescent="0.2">
      <c r="A21" s="117" t="s">
        <v>92</v>
      </c>
      <c r="B21" s="101" t="s">
        <v>94</v>
      </c>
      <c r="C21" s="103" t="s">
        <v>95</v>
      </c>
      <c r="D21" s="102" t="s">
        <v>348</v>
      </c>
      <c r="E21" s="129" t="s">
        <v>349</v>
      </c>
    </row>
    <row r="22" spans="1:5" ht="24" customHeight="1" x14ac:dyDescent="0.2">
      <c r="A22" s="127" t="s">
        <v>17</v>
      </c>
      <c r="B22" s="99" t="s">
        <v>18</v>
      </c>
      <c r="C22" s="124"/>
      <c r="D22" s="100"/>
      <c r="E22" s="128"/>
    </row>
    <row r="23" spans="1:5" ht="24" customHeight="1" x14ac:dyDescent="0.2">
      <c r="A23" s="117" t="s">
        <v>96</v>
      </c>
      <c r="B23" s="101" t="s">
        <v>98</v>
      </c>
      <c r="C23" s="103" t="s">
        <v>81</v>
      </c>
      <c r="D23" s="102" t="s">
        <v>350</v>
      </c>
      <c r="E23" s="129" t="s">
        <v>351</v>
      </c>
    </row>
    <row r="24" spans="1:5" ht="36" customHeight="1" x14ac:dyDescent="0.2">
      <c r="A24" s="117" t="s">
        <v>99</v>
      </c>
      <c r="B24" s="101" t="s">
        <v>101</v>
      </c>
      <c r="C24" s="103" t="s">
        <v>81</v>
      </c>
      <c r="D24" s="102" t="s">
        <v>350</v>
      </c>
      <c r="E24" s="129" t="s">
        <v>352</v>
      </c>
    </row>
    <row r="25" spans="1:5" ht="36" customHeight="1" x14ac:dyDescent="0.2">
      <c r="A25" s="117" t="s">
        <v>102</v>
      </c>
      <c r="B25" s="101" t="s">
        <v>104</v>
      </c>
      <c r="C25" s="103" t="s">
        <v>81</v>
      </c>
      <c r="D25" s="102" t="s">
        <v>353</v>
      </c>
      <c r="E25" s="129" t="s">
        <v>354</v>
      </c>
    </row>
    <row r="26" spans="1:5" ht="36" customHeight="1" x14ac:dyDescent="0.2">
      <c r="A26" s="117" t="s">
        <v>105</v>
      </c>
      <c r="B26" s="101" t="s">
        <v>108</v>
      </c>
      <c r="C26" s="103" t="s">
        <v>81</v>
      </c>
      <c r="D26" s="102" t="s">
        <v>355</v>
      </c>
      <c r="E26" s="129" t="s">
        <v>356</v>
      </c>
    </row>
    <row r="27" spans="1:5" ht="36" customHeight="1" x14ac:dyDescent="0.2">
      <c r="A27" s="117" t="s">
        <v>109</v>
      </c>
      <c r="B27" s="101" t="s">
        <v>111</v>
      </c>
      <c r="C27" s="103" t="s">
        <v>81</v>
      </c>
      <c r="D27" s="102" t="s">
        <v>353</v>
      </c>
      <c r="E27" s="129" t="s">
        <v>354</v>
      </c>
    </row>
    <row r="28" spans="1:5" ht="24" customHeight="1" x14ac:dyDescent="0.2">
      <c r="A28" s="127" t="s">
        <v>19</v>
      </c>
      <c r="B28" s="99" t="s">
        <v>20</v>
      </c>
      <c r="C28" s="124"/>
      <c r="D28" s="100"/>
      <c r="E28" s="128"/>
    </row>
    <row r="29" spans="1:5" ht="24" customHeight="1" x14ac:dyDescent="0.2">
      <c r="A29" s="117" t="s">
        <v>112</v>
      </c>
      <c r="B29" s="101" t="s">
        <v>114</v>
      </c>
      <c r="C29" s="103" t="s">
        <v>115</v>
      </c>
      <c r="D29" s="102" t="s">
        <v>357</v>
      </c>
      <c r="E29" s="129" t="s">
        <v>358</v>
      </c>
    </row>
    <row r="30" spans="1:5" ht="36" customHeight="1" x14ac:dyDescent="0.2">
      <c r="A30" s="117" t="s">
        <v>116</v>
      </c>
      <c r="B30" s="101" t="s">
        <v>118</v>
      </c>
      <c r="C30" s="103" t="s">
        <v>119</v>
      </c>
      <c r="D30" s="102" t="s">
        <v>359</v>
      </c>
      <c r="E30" s="129" t="s">
        <v>360</v>
      </c>
    </row>
    <row r="31" spans="1:5" ht="24" customHeight="1" x14ac:dyDescent="0.2">
      <c r="A31" s="117" t="s">
        <v>120</v>
      </c>
      <c r="B31" s="101" t="s">
        <v>122</v>
      </c>
      <c r="C31" s="103" t="s">
        <v>73</v>
      </c>
      <c r="D31" s="102" t="s">
        <v>361</v>
      </c>
      <c r="E31" s="129" t="s">
        <v>362</v>
      </c>
    </row>
    <row r="32" spans="1:5" ht="36" customHeight="1" x14ac:dyDescent="0.2">
      <c r="A32" s="117" t="s">
        <v>123</v>
      </c>
      <c r="B32" s="101" t="s">
        <v>125</v>
      </c>
      <c r="C32" s="103" t="s">
        <v>81</v>
      </c>
      <c r="D32" s="102" t="s">
        <v>363</v>
      </c>
      <c r="E32" s="129" t="s">
        <v>364</v>
      </c>
    </row>
    <row r="33" spans="1:5" ht="36" customHeight="1" x14ac:dyDescent="0.2">
      <c r="A33" s="117" t="s">
        <v>126</v>
      </c>
      <c r="B33" s="101" t="s">
        <v>128</v>
      </c>
      <c r="C33" s="103" t="s">
        <v>81</v>
      </c>
      <c r="D33" s="102" t="s">
        <v>365</v>
      </c>
      <c r="E33" s="129" t="s">
        <v>366</v>
      </c>
    </row>
    <row r="34" spans="1:5" ht="24" customHeight="1" x14ac:dyDescent="0.2">
      <c r="A34" s="127" t="s">
        <v>21</v>
      </c>
      <c r="B34" s="99" t="s">
        <v>22</v>
      </c>
      <c r="C34" s="124"/>
      <c r="D34" s="100"/>
      <c r="E34" s="128"/>
    </row>
    <row r="35" spans="1:5" ht="24" customHeight="1" x14ac:dyDescent="0.2">
      <c r="A35" s="117" t="s">
        <v>129</v>
      </c>
      <c r="B35" s="101" t="s">
        <v>131</v>
      </c>
      <c r="C35" s="103" t="s">
        <v>81</v>
      </c>
      <c r="D35" s="102" t="s">
        <v>340</v>
      </c>
      <c r="E35" s="129" t="s">
        <v>341</v>
      </c>
    </row>
    <row r="36" spans="1:5" ht="24" customHeight="1" x14ac:dyDescent="0.2">
      <c r="A36" s="117" t="s">
        <v>132</v>
      </c>
      <c r="B36" s="101" t="s">
        <v>134</v>
      </c>
      <c r="C36" s="103" t="s">
        <v>73</v>
      </c>
      <c r="D36" s="102" t="s">
        <v>367</v>
      </c>
      <c r="E36" s="129" t="s">
        <v>368</v>
      </c>
    </row>
    <row r="37" spans="1:5" ht="24" customHeight="1" x14ac:dyDescent="0.2">
      <c r="A37" s="117" t="s">
        <v>135</v>
      </c>
      <c r="B37" s="101" t="s">
        <v>137</v>
      </c>
      <c r="C37" s="103" t="s">
        <v>73</v>
      </c>
      <c r="D37" s="102" t="s">
        <v>369</v>
      </c>
      <c r="E37" s="129" t="s">
        <v>370</v>
      </c>
    </row>
    <row r="38" spans="1:5" ht="24" customHeight="1" x14ac:dyDescent="0.2">
      <c r="A38" s="117" t="s">
        <v>138</v>
      </c>
      <c r="B38" s="101" t="s">
        <v>141</v>
      </c>
      <c r="C38" s="103" t="s">
        <v>142</v>
      </c>
      <c r="D38" s="102" t="s">
        <v>337</v>
      </c>
      <c r="E38" s="129" t="s">
        <v>371</v>
      </c>
    </row>
    <row r="39" spans="1:5" ht="24" customHeight="1" x14ac:dyDescent="0.2">
      <c r="A39" s="127" t="s">
        <v>23</v>
      </c>
      <c r="B39" s="99" t="s">
        <v>24</v>
      </c>
      <c r="C39" s="124"/>
      <c r="D39" s="100"/>
      <c r="E39" s="128"/>
    </row>
    <row r="40" spans="1:5" ht="24" customHeight="1" thickBot="1" x14ac:dyDescent="0.25">
      <c r="A40" s="112" t="s">
        <v>143</v>
      </c>
      <c r="B40" s="114" t="s">
        <v>145</v>
      </c>
      <c r="C40" s="115" t="s">
        <v>81</v>
      </c>
      <c r="D40" s="113" t="s">
        <v>342</v>
      </c>
      <c r="E40" s="130" t="s">
        <v>343</v>
      </c>
    </row>
  </sheetData>
  <mergeCells count="5">
    <mergeCell ref="F1:H1"/>
    <mergeCell ref="I1:J1"/>
    <mergeCell ref="F2:H2"/>
    <mergeCell ref="I2:J2"/>
    <mergeCell ref="A3:E3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7"/>
  <sheetViews>
    <sheetView showOutlineSymbols="0" showWhiteSpace="0" topLeftCell="A25" workbookViewId="0">
      <selection activeCell="H35" sqref="H35:J37"/>
    </sheetView>
  </sheetViews>
  <sheetFormatPr defaultRowHeight="14.25" x14ac:dyDescent="0.2"/>
  <cols>
    <col min="1" max="2" width="10" bestFit="1" customWidth="1"/>
    <col min="3" max="3" width="60" bestFit="1" customWidth="1"/>
    <col min="4" max="4" width="30" bestFit="1" customWidth="1"/>
    <col min="5" max="9" width="10" bestFit="1" customWidth="1"/>
    <col min="10" max="12" width="15" bestFit="1" customWidth="1"/>
  </cols>
  <sheetData>
    <row r="1" spans="1:11" ht="15" x14ac:dyDescent="0.2">
      <c r="A1" s="7"/>
      <c r="B1" s="7"/>
      <c r="C1" s="95" t="s">
        <v>1066</v>
      </c>
      <c r="D1" s="7" t="s">
        <v>0</v>
      </c>
      <c r="E1" s="159" t="s">
        <v>1</v>
      </c>
      <c r="F1" s="159"/>
      <c r="G1" s="159"/>
      <c r="H1" s="159" t="s">
        <v>2</v>
      </c>
      <c r="I1" s="159"/>
      <c r="J1" s="158"/>
    </row>
    <row r="2" spans="1:11" ht="80.099999999999994" customHeight="1" x14ac:dyDescent="0.2">
      <c r="A2" s="8"/>
      <c r="B2" s="8"/>
      <c r="C2" s="8" t="s">
        <v>33</v>
      </c>
      <c r="D2" s="8" t="s">
        <v>3</v>
      </c>
      <c r="E2" s="155" t="s">
        <v>4</v>
      </c>
      <c r="F2" s="155"/>
      <c r="G2" s="155"/>
      <c r="H2" s="155" t="s">
        <v>5</v>
      </c>
      <c r="I2" s="155"/>
      <c r="J2" s="158"/>
    </row>
    <row r="3" spans="1:11" ht="15" x14ac:dyDescent="0.25">
      <c r="A3" s="157" t="s">
        <v>372</v>
      </c>
      <c r="B3" s="158"/>
      <c r="C3" s="158"/>
      <c r="D3" s="158"/>
      <c r="E3" s="158"/>
      <c r="F3" s="158"/>
      <c r="G3" s="158"/>
      <c r="H3" s="158"/>
      <c r="I3" s="158"/>
      <c r="J3" s="158"/>
    </row>
    <row r="4" spans="1:11" ht="30" customHeight="1" thickBot="1" x14ac:dyDescent="0.25">
      <c r="A4" s="10" t="s">
        <v>35</v>
      </c>
      <c r="B4" s="9" t="s">
        <v>36</v>
      </c>
      <c r="C4" s="9" t="s">
        <v>8</v>
      </c>
      <c r="D4" s="9" t="s">
        <v>147</v>
      </c>
      <c r="E4" s="11" t="s">
        <v>37</v>
      </c>
      <c r="F4" s="10" t="s">
        <v>38</v>
      </c>
      <c r="G4" s="10" t="s">
        <v>373</v>
      </c>
      <c r="H4" s="10" t="s">
        <v>9</v>
      </c>
      <c r="I4" s="10" t="s">
        <v>10</v>
      </c>
      <c r="J4" s="10" t="s">
        <v>374</v>
      </c>
      <c r="K4" s="90" t="s">
        <v>1062</v>
      </c>
    </row>
    <row r="5" spans="1:11" ht="24" customHeight="1" x14ac:dyDescent="0.2">
      <c r="A5" s="16" t="s">
        <v>130</v>
      </c>
      <c r="B5" s="15" t="s">
        <v>48</v>
      </c>
      <c r="C5" s="15" t="s">
        <v>131</v>
      </c>
      <c r="D5" s="15" t="s">
        <v>265</v>
      </c>
      <c r="E5" s="17" t="s">
        <v>81</v>
      </c>
      <c r="F5" s="16" t="s">
        <v>340</v>
      </c>
      <c r="G5" s="16" t="s">
        <v>375</v>
      </c>
      <c r="H5" s="16" t="s">
        <v>376</v>
      </c>
      <c r="I5" s="16" t="s">
        <v>377</v>
      </c>
      <c r="J5" s="89" t="s">
        <v>377</v>
      </c>
      <c r="K5" s="169" t="s">
        <v>1006</v>
      </c>
    </row>
    <row r="6" spans="1:11" ht="24" customHeight="1" x14ac:dyDescent="0.2">
      <c r="A6" s="16" t="s">
        <v>136</v>
      </c>
      <c r="B6" s="15" t="s">
        <v>48</v>
      </c>
      <c r="C6" s="15" t="s">
        <v>137</v>
      </c>
      <c r="D6" s="15" t="s">
        <v>265</v>
      </c>
      <c r="E6" s="17" t="s">
        <v>73</v>
      </c>
      <c r="F6" s="16" t="s">
        <v>369</v>
      </c>
      <c r="G6" s="16" t="s">
        <v>378</v>
      </c>
      <c r="H6" s="16" t="s">
        <v>379</v>
      </c>
      <c r="I6" s="16" t="s">
        <v>380</v>
      </c>
      <c r="J6" s="89" t="s">
        <v>381</v>
      </c>
      <c r="K6" s="170"/>
    </row>
    <row r="7" spans="1:11" ht="36" customHeight="1" x14ac:dyDescent="0.2">
      <c r="A7" s="16" t="s">
        <v>103</v>
      </c>
      <c r="B7" s="15" t="s">
        <v>48</v>
      </c>
      <c r="C7" s="15" t="s">
        <v>104</v>
      </c>
      <c r="D7" s="15" t="s">
        <v>247</v>
      </c>
      <c r="E7" s="17" t="s">
        <v>81</v>
      </c>
      <c r="F7" s="16" t="s">
        <v>353</v>
      </c>
      <c r="G7" s="16" t="s">
        <v>382</v>
      </c>
      <c r="H7" s="16" t="s">
        <v>383</v>
      </c>
      <c r="I7" s="16" t="s">
        <v>384</v>
      </c>
      <c r="J7" s="89" t="s">
        <v>385</v>
      </c>
      <c r="K7" s="170"/>
    </row>
    <row r="8" spans="1:11" ht="24" customHeight="1" x14ac:dyDescent="0.2">
      <c r="A8" s="16" t="s">
        <v>121</v>
      </c>
      <c r="B8" s="15" t="s">
        <v>43</v>
      </c>
      <c r="C8" s="15" t="s">
        <v>122</v>
      </c>
      <c r="D8" s="15" t="s">
        <v>281</v>
      </c>
      <c r="E8" s="17" t="s">
        <v>73</v>
      </c>
      <c r="F8" s="16" t="s">
        <v>361</v>
      </c>
      <c r="G8" s="16" t="s">
        <v>386</v>
      </c>
      <c r="H8" s="16" t="s">
        <v>387</v>
      </c>
      <c r="I8" s="16" t="s">
        <v>388</v>
      </c>
      <c r="J8" s="89" t="s">
        <v>389</v>
      </c>
      <c r="K8" s="170"/>
    </row>
    <row r="9" spans="1:11" ht="36" customHeight="1" x14ac:dyDescent="0.2">
      <c r="A9" s="16" t="s">
        <v>106</v>
      </c>
      <c r="B9" s="15" t="s">
        <v>107</v>
      </c>
      <c r="C9" s="15" t="s">
        <v>108</v>
      </c>
      <c r="D9" s="15" t="s">
        <v>258</v>
      </c>
      <c r="E9" s="17" t="s">
        <v>81</v>
      </c>
      <c r="F9" s="16" t="s">
        <v>355</v>
      </c>
      <c r="G9" s="16" t="s">
        <v>390</v>
      </c>
      <c r="H9" s="16" t="s">
        <v>391</v>
      </c>
      <c r="I9" s="16" t="s">
        <v>392</v>
      </c>
      <c r="J9" s="89" t="s">
        <v>393</v>
      </c>
      <c r="K9" s="170"/>
    </row>
    <row r="10" spans="1:11" ht="36" customHeight="1" thickBot="1" x14ac:dyDescent="0.25">
      <c r="A10" s="16" t="s">
        <v>100</v>
      </c>
      <c r="B10" s="15" t="s">
        <v>48</v>
      </c>
      <c r="C10" s="15" t="s">
        <v>101</v>
      </c>
      <c r="D10" s="15" t="s">
        <v>239</v>
      </c>
      <c r="E10" s="17" t="s">
        <v>81</v>
      </c>
      <c r="F10" s="16" t="s">
        <v>350</v>
      </c>
      <c r="G10" s="16" t="s">
        <v>394</v>
      </c>
      <c r="H10" s="16" t="s">
        <v>395</v>
      </c>
      <c r="I10" s="16" t="s">
        <v>396</v>
      </c>
      <c r="J10" s="89" t="s">
        <v>397</v>
      </c>
      <c r="K10" s="171"/>
    </row>
    <row r="11" spans="1:11" ht="36" customHeight="1" x14ac:dyDescent="0.2">
      <c r="A11" s="16" t="s">
        <v>110</v>
      </c>
      <c r="B11" s="15" t="s">
        <v>48</v>
      </c>
      <c r="C11" s="15" t="s">
        <v>111</v>
      </c>
      <c r="D11" s="15" t="s">
        <v>247</v>
      </c>
      <c r="E11" s="17" t="s">
        <v>81</v>
      </c>
      <c r="F11" s="16" t="s">
        <v>353</v>
      </c>
      <c r="G11" s="16" t="s">
        <v>398</v>
      </c>
      <c r="H11" s="16" t="s">
        <v>399</v>
      </c>
      <c r="I11" s="16" t="s">
        <v>400</v>
      </c>
      <c r="J11" s="89" t="s">
        <v>401</v>
      </c>
      <c r="K11" s="172" t="s">
        <v>1028</v>
      </c>
    </row>
    <row r="12" spans="1:11" ht="24" customHeight="1" x14ac:dyDescent="0.2">
      <c r="A12" s="16" t="s">
        <v>47</v>
      </c>
      <c r="B12" s="15" t="s">
        <v>48</v>
      </c>
      <c r="C12" s="15" t="s">
        <v>49</v>
      </c>
      <c r="D12" s="15" t="s">
        <v>149</v>
      </c>
      <c r="E12" s="17" t="s">
        <v>50</v>
      </c>
      <c r="F12" s="16" t="s">
        <v>331</v>
      </c>
      <c r="G12" s="16" t="s">
        <v>402</v>
      </c>
      <c r="H12" s="16" t="s">
        <v>403</v>
      </c>
      <c r="I12" s="16" t="s">
        <v>404</v>
      </c>
      <c r="J12" s="89" t="s">
        <v>405</v>
      </c>
      <c r="K12" s="173"/>
    </row>
    <row r="13" spans="1:11" ht="36" customHeight="1" x14ac:dyDescent="0.2">
      <c r="A13" s="16" t="s">
        <v>79</v>
      </c>
      <c r="B13" s="15" t="s">
        <v>48</v>
      </c>
      <c r="C13" s="15" t="s">
        <v>80</v>
      </c>
      <c r="D13" s="15" t="s">
        <v>217</v>
      </c>
      <c r="E13" s="17" t="s">
        <v>81</v>
      </c>
      <c r="F13" s="16" t="s">
        <v>340</v>
      </c>
      <c r="G13" s="16" t="s">
        <v>406</v>
      </c>
      <c r="H13" s="16" t="s">
        <v>407</v>
      </c>
      <c r="I13" s="16" t="s">
        <v>408</v>
      </c>
      <c r="J13" s="89" t="s">
        <v>409</v>
      </c>
      <c r="K13" s="173"/>
    </row>
    <row r="14" spans="1:11" ht="24" customHeight="1" x14ac:dyDescent="0.2">
      <c r="A14" s="16" t="s">
        <v>52</v>
      </c>
      <c r="B14" s="15" t="s">
        <v>48</v>
      </c>
      <c r="C14" s="15" t="s">
        <v>53</v>
      </c>
      <c r="D14" s="15" t="s">
        <v>149</v>
      </c>
      <c r="E14" s="17" t="s">
        <v>54</v>
      </c>
      <c r="F14" s="16" t="s">
        <v>333</v>
      </c>
      <c r="G14" s="16" t="s">
        <v>410</v>
      </c>
      <c r="H14" s="16" t="s">
        <v>411</v>
      </c>
      <c r="I14" s="16" t="s">
        <v>412</v>
      </c>
      <c r="J14" s="89" t="s">
        <v>413</v>
      </c>
      <c r="K14" s="173"/>
    </row>
    <row r="15" spans="1:11" ht="24" customHeight="1" x14ac:dyDescent="0.2">
      <c r="A15" s="16" t="s">
        <v>133</v>
      </c>
      <c r="B15" s="15" t="s">
        <v>48</v>
      </c>
      <c r="C15" s="15" t="s">
        <v>134</v>
      </c>
      <c r="D15" s="15" t="s">
        <v>265</v>
      </c>
      <c r="E15" s="17" t="s">
        <v>73</v>
      </c>
      <c r="F15" s="16" t="s">
        <v>367</v>
      </c>
      <c r="G15" s="16" t="s">
        <v>414</v>
      </c>
      <c r="H15" s="16" t="s">
        <v>415</v>
      </c>
      <c r="I15" s="16" t="s">
        <v>416</v>
      </c>
      <c r="J15" s="89" t="s">
        <v>417</v>
      </c>
      <c r="K15" s="173"/>
    </row>
    <row r="16" spans="1:11" ht="24" customHeight="1" x14ac:dyDescent="0.2">
      <c r="A16" s="16" t="s">
        <v>83</v>
      </c>
      <c r="B16" s="15" t="s">
        <v>48</v>
      </c>
      <c r="C16" s="15" t="s">
        <v>84</v>
      </c>
      <c r="D16" s="15" t="s">
        <v>149</v>
      </c>
      <c r="E16" s="17" t="s">
        <v>81</v>
      </c>
      <c r="F16" s="16" t="s">
        <v>342</v>
      </c>
      <c r="G16" s="16" t="s">
        <v>418</v>
      </c>
      <c r="H16" s="16" t="s">
        <v>419</v>
      </c>
      <c r="I16" s="16" t="s">
        <v>420</v>
      </c>
      <c r="J16" s="89" t="s">
        <v>421</v>
      </c>
      <c r="K16" s="173"/>
    </row>
    <row r="17" spans="1:11" ht="36" customHeight="1" x14ac:dyDescent="0.2">
      <c r="A17" s="16" t="s">
        <v>127</v>
      </c>
      <c r="B17" s="15" t="s">
        <v>48</v>
      </c>
      <c r="C17" s="15" t="s">
        <v>128</v>
      </c>
      <c r="D17" s="15" t="s">
        <v>288</v>
      </c>
      <c r="E17" s="17" t="s">
        <v>81</v>
      </c>
      <c r="F17" s="16" t="s">
        <v>365</v>
      </c>
      <c r="G17" s="16" t="s">
        <v>422</v>
      </c>
      <c r="H17" s="16" t="s">
        <v>423</v>
      </c>
      <c r="I17" s="16" t="s">
        <v>424</v>
      </c>
      <c r="J17" s="89" t="s">
        <v>425</v>
      </c>
      <c r="K17" s="173"/>
    </row>
    <row r="18" spans="1:11" ht="36" customHeight="1" x14ac:dyDescent="0.2">
      <c r="A18" s="16" t="s">
        <v>117</v>
      </c>
      <c r="B18" s="15" t="s">
        <v>48</v>
      </c>
      <c r="C18" s="15" t="s">
        <v>118</v>
      </c>
      <c r="D18" s="15" t="s">
        <v>267</v>
      </c>
      <c r="E18" s="17" t="s">
        <v>119</v>
      </c>
      <c r="F18" s="16" t="s">
        <v>359</v>
      </c>
      <c r="G18" s="16" t="s">
        <v>426</v>
      </c>
      <c r="H18" s="16" t="s">
        <v>427</v>
      </c>
      <c r="I18" s="16" t="s">
        <v>428</v>
      </c>
      <c r="J18" s="89" t="s">
        <v>429</v>
      </c>
      <c r="K18" s="173"/>
    </row>
    <row r="19" spans="1:11" ht="24" customHeight="1" thickBot="1" x14ac:dyDescent="0.25">
      <c r="A19" s="16" t="s">
        <v>86</v>
      </c>
      <c r="B19" s="15" t="s">
        <v>48</v>
      </c>
      <c r="C19" s="15" t="s">
        <v>87</v>
      </c>
      <c r="D19" s="15" t="s">
        <v>224</v>
      </c>
      <c r="E19" s="17" t="s">
        <v>73</v>
      </c>
      <c r="F19" s="16" t="s">
        <v>344</v>
      </c>
      <c r="G19" s="16" t="s">
        <v>430</v>
      </c>
      <c r="H19" s="16" t="s">
        <v>431</v>
      </c>
      <c r="I19" s="16" t="s">
        <v>432</v>
      </c>
      <c r="J19" s="89" t="s">
        <v>433</v>
      </c>
      <c r="K19" s="174"/>
    </row>
    <row r="20" spans="1:11" ht="24" customHeight="1" x14ac:dyDescent="0.2">
      <c r="A20" s="16" t="s">
        <v>144</v>
      </c>
      <c r="B20" s="15" t="s">
        <v>48</v>
      </c>
      <c r="C20" s="15" t="s">
        <v>145</v>
      </c>
      <c r="D20" s="15" t="s">
        <v>149</v>
      </c>
      <c r="E20" s="17" t="s">
        <v>81</v>
      </c>
      <c r="F20" s="16" t="s">
        <v>342</v>
      </c>
      <c r="G20" s="16" t="s">
        <v>434</v>
      </c>
      <c r="H20" s="16" t="s">
        <v>435</v>
      </c>
      <c r="I20" s="16" t="s">
        <v>436</v>
      </c>
      <c r="J20" s="89" t="s">
        <v>437</v>
      </c>
      <c r="K20" s="175" t="s">
        <v>1038</v>
      </c>
    </row>
    <row r="21" spans="1:11" ht="36" customHeight="1" x14ac:dyDescent="0.2">
      <c r="A21" s="16" t="s">
        <v>124</v>
      </c>
      <c r="B21" s="15" t="s">
        <v>48</v>
      </c>
      <c r="C21" s="15" t="s">
        <v>125</v>
      </c>
      <c r="D21" s="15" t="s">
        <v>288</v>
      </c>
      <c r="E21" s="17" t="s">
        <v>81</v>
      </c>
      <c r="F21" s="16" t="s">
        <v>363</v>
      </c>
      <c r="G21" s="16" t="s">
        <v>438</v>
      </c>
      <c r="H21" s="16" t="s">
        <v>439</v>
      </c>
      <c r="I21" s="16" t="s">
        <v>440</v>
      </c>
      <c r="J21" s="89" t="s">
        <v>441</v>
      </c>
      <c r="K21" s="176"/>
    </row>
    <row r="22" spans="1:11" ht="24" customHeight="1" x14ac:dyDescent="0.2">
      <c r="A22" s="16" t="s">
        <v>113</v>
      </c>
      <c r="B22" s="15" t="s">
        <v>43</v>
      </c>
      <c r="C22" s="15" t="s">
        <v>114</v>
      </c>
      <c r="D22" s="15" t="s">
        <v>265</v>
      </c>
      <c r="E22" s="17" t="s">
        <v>115</v>
      </c>
      <c r="F22" s="16" t="s">
        <v>357</v>
      </c>
      <c r="G22" s="16" t="s">
        <v>442</v>
      </c>
      <c r="H22" s="16" t="s">
        <v>443</v>
      </c>
      <c r="I22" s="16" t="s">
        <v>444</v>
      </c>
      <c r="J22" s="89" t="s">
        <v>445</v>
      </c>
      <c r="K22" s="176"/>
    </row>
    <row r="23" spans="1:11" ht="24" customHeight="1" x14ac:dyDescent="0.2">
      <c r="A23" s="16" t="s">
        <v>60</v>
      </c>
      <c r="B23" s="15" t="s">
        <v>43</v>
      </c>
      <c r="C23" s="15" t="s">
        <v>61</v>
      </c>
      <c r="D23" s="15" t="s">
        <v>189</v>
      </c>
      <c r="E23" s="17" t="s">
        <v>58</v>
      </c>
      <c r="F23" s="16" t="s">
        <v>333</v>
      </c>
      <c r="G23" s="16" t="s">
        <v>446</v>
      </c>
      <c r="H23" s="16" t="s">
        <v>447</v>
      </c>
      <c r="I23" s="16" t="s">
        <v>448</v>
      </c>
      <c r="J23" s="89" t="s">
        <v>449</v>
      </c>
      <c r="K23" s="176"/>
    </row>
    <row r="24" spans="1:11" ht="36" customHeight="1" x14ac:dyDescent="0.2">
      <c r="A24" s="16" t="s">
        <v>63</v>
      </c>
      <c r="B24" s="15" t="s">
        <v>48</v>
      </c>
      <c r="C24" s="15" t="s">
        <v>64</v>
      </c>
      <c r="D24" s="15" t="s">
        <v>194</v>
      </c>
      <c r="E24" s="17" t="s">
        <v>65</v>
      </c>
      <c r="F24" s="16" t="s">
        <v>335</v>
      </c>
      <c r="G24" s="16" t="s">
        <v>450</v>
      </c>
      <c r="H24" s="16" t="s">
        <v>451</v>
      </c>
      <c r="I24" s="16" t="s">
        <v>452</v>
      </c>
      <c r="J24" s="89" t="s">
        <v>453</v>
      </c>
      <c r="K24" s="176"/>
    </row>
    <row r="25" spans="1:11" ht="24" customHeight="1" x14ac:dyDescent="0.2">
      <c r="A25" s="16" t="s">
        <v>56</v>
      </c>
      <c r="B25" s="15" t="s">
        <v>43</v>
      </c>
      <c r="C25" s="15" t="s">
        <v>57</v>
      </c>
      <c r="D25" s="15" t="s">
        <v>189</v>
      </c>
      <c r="E25" s="17" t="s">
        <v>58</v>
      </c>
      <c r="F25" s="16" t="s">
        <v>333</v>
      </c>
      <c r="G25" s="16" t="s">
        <v>454</v>
      </c>
      <c r="H25" s="16" t="s">
        <v>455</v>
      </c>
      <c r="I25" s="16" t="s">
        <v>456</v>
      </c>
      <c r="J25" s="89" t="s">
        <v>457</v>
      </c>
      <c r="K25" s="176"/>
    </row>
    <row r="26" spans="1:11" ht="24" customHeight="1" x14ac:dyDescent="0.2">
      <c r="A26" s="16" t="s">
        <v>139</v>
      </c>
      <c r="B26" s="15" t="s">
        <v>140</v>
      </c>
      <c r="C26" s="15" t="s">
        <v>141</v>
      </c>
      <c r="D26" s="15" t="s">
        <v>319</v>
      </c>
      <c r="E26" s="17" t="s">
        <v>142</v>
      </c>
      <c r="F26" s="16" t="s">
        <v>337</v>
      </c>
      <c r="G26" s="16" t="s">
        <v>458</v>
      </c>
      <c r="H26" s="16" t="s">
        <v>459</v>
      </c>
      <c r="I26" s="16" t="s">
        <v>460</v>
      </c>
      <c r="J26" s="89" t="s">
        <v>461</v>
      </c>
      <c r="K26" s="176"/>
    </row>
    <row r="27" spans="1:11" ht="24" customHeight="1" x14ac:dyDescent="0.2">
      <c r="A27" s="16" t="s">
        <v>97</v>
      </c>
      <c r="B27" s="15" t="s">
        <v>48</v>
      </c>
      <c r="C27" s="15" t="s">
        <v>98</v>
      </c>
      <c r="D27" s="15" t="s">
        <v>217</v>
      </c>
      <c r="E27" s="17" t="s">
        <v>81</v>
      </c>
      <c r="F27" s="16" t="s">
        <v>350</v>
      </c>
      <c r="G27" s="16" t="s">
        <v>462</v>
      </c>
      <c r="H27" s="16" t="s">
        <v>463</v>
      </c>
      <c r="I27" s="16" t="s">
        <v>464</v>
      </c>
      <c r="J27" s="89" t="s">
        <v>465</v>
      </c>
      <c r="K27" s="176"/>
    </row>
    <row r="28" spans="1:11" ht="24" customHeight="1" x14ac:dyDescent="0.2">
      <c r="A28" s="16" t="s">
        <v>89</v>
      </c>
      <c r="B28" s="15" t="s">
        <v>48</v>
      </c>
      <c r="C28" s="15" t="s">
        <v>90</v>
      </c>
      <c r="D28" s="15" t="s">
        <v>229</v>
      </c>
      <c r="E28" s="17" t="s">
        <v>91</v>
      </c>
      <c r="F28" s="16" t="s">
        <v>346</v>
      </c>
      <c r="G28" s="16" t="s">
        <v>466</v>
      </c>
      <c r="H28" s="16" t="s">
        <v>467</v>
      </c>
      <c r="I28" s="16" t="s">
        <v>468</v>
      </c>
      <c r="J28" s="89" t="s">
        <v>469</v>
      </c>
      <c r="K28" s="176"/>
    </row>
    <row r="29" spans="1:11" ht="36" customHeight="1" x14ac:dyDescent="0.2">
      <c r="A29" s="16" t="s">
        <v>93</v>
      </c>
      <c r="B29" s="15" t="s">
        <v>48</v>
      </c>
      <c r="C29" s="15" t="s">
        <v>94</v>
      </c>
      <c r="D29" s="15" t="s">
        <v>232</v>
      </c>
      <c r="E29" s="17" t="s">
        <v>95</v>
      </c>
      <c r="F29" s="16" t="s">
        <v>348</v>
      </c>
      <c r="G29" s="16" t="s">
        <v>470</v>
      </c>
      <c r="H29" s="16" t="s">
        <v>471</v>
      </c>
      <c r="I29" s="16" t="s">
        <v>472</v>
      </c>
      <c r="J29" s="89" t="s">
        <v>473</v>
      </c>
      <c r="K29" s="176"/>
    </row>
    <row r="30" spans="1:11" ht="36" customHeight="1" x14ac:dyDescent="0.2">
      <c r="A30" s="16" t="s">
        <v>67</v>
      </c>
      <c r="B30" s="15" t="s">
        <v>48</v>
      </c>
      <c r="C30" s="15" t="s">
        <v>68</v>
      </c>
      <c r="D30" s="15" t="s">
        <v>194</v>
      </c>
      <c r="E30" s="17" t="s">
        <v>69</v>
      </c>
      <c r="F30" s="16" t="s">
        <v>337</v>
      </c>
      <c r="G30" s="16" t="s">
        <v>474</v>
      </c>
      <c r="H30" s="16" t="s">
        <v>475</v>
      </c>
      <c r="I30" s="16" t="s">
        <v>472</v>
      </c>
      <c r="J30" s="89" t="s">
        <v>476</v>
      </c>
      <c r="K30" s="176"/>
    </row>
    <row r="31" spans="1:11" ht="36" customHeight="1" x14ac:dyDescent="0.2">
      <c r="A31" s="16" t="s">
        <v>75</v>
      </c>
      <c r="B31" s="15" t="s">
        <v>43</v>
      </c>
      <c r="C31" s="15" t="s">
        <v>76</v>
      </c>
      <c r="D31" s="15" t="s">
        <v>214</v>
      </c>
      <c r="E31" s="17" t="s">
        <v>77</v>
      </c>
      <c r="F31" s="16" t="s">
        <v>338</v>
      </c>
      <c r="G31" s="16" t="s">
        <v>477</v>
      </c>
      <c r="H31" s="16" t="s">
        <v>478</v>
      </c>
      <c r="I31" s="16" t="s">
        <v>479</v>
      </c>
      <c r="J31" s="89" t="s">
        <v>480</v>
      </c>
      <c r="K31" s="176"/>
    </row>
    <row r="32" spans="1:11" ht="24" customHeight="1" x14ac:dyDescent="0.2">
      <c r="A32" s="16" t="s">
        <v>71</v>
      </c>
      <c r="B32" s="15" t="s">
        <v>48</v>
      </c>
      <c r="C32" s="15" t="s">
        <v>72</v>
      </c>
      <c r="D32" s="15" t="s">
        <v>149</v>
      </c>
      <c r="E32" s="17" t="s">
        <v>73</v>
      </c>
      <c r="F32" s="16" t="s">
        <v>338</v>
      </c>
      <c r="G32" s="16" t="s">
        <v>481</v>
      </c>
      <c r="H32" s="16" t="s">
        <v>482</v>
      </c>
      <c r="I32" s="16" t="s">
        <v>483</v>
      </c>
      <c r="J32" s="89" t="s">
        <v>484</v>
      </c>
      <c r="K32" s="176"/>
    </row>
    <row r="33" spans="1:11" ht="24" customHeight="1" thickBot="1" x14ac:dyDescent="0.25">
      <c r="A33" s="16" t="s">
        <v>42</v>
      </c>
      <c r="B33" s="15" t="s">
        <v>43</v>
      </c>
      <c r="C33" s="15" t="s">
        <v>44</v>
      </c>
      <c r="D33" s="15" t="s">
        <v>149</v>
      </c>
      <c r="E33" s="17" t="s">
        <v>45</v>
      </c>
      <c r="F33" s="16" t="s">
        <v>329</v>
      </c>
      <c r="G33" s="16" t="s">
        <v>485</v>
      </c>
      <c r="H33" s="16" t="s">
        <v>485</v>
      </c>
      <c r="I33" s="16" t="s">
        <v>486</v>
      </c>
      <c r="J33" s="89" t="s">
        <v>487</v>
      </c>
      <c r="K33" s="177"/>
    </row>
    <row r="34" spans="1:11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</row>
    <row r="35" spans="1:11" x14ac:dyDescent="0.2">
      <c r="A35" s="154" t="s">
        <v>25</v>
      </c>
      <c r="B35" s="154"/>
      <c r="C35" s="154"/>
      <c r="D35" s="20" t="s">
        <v>26</v>
      </c>
      <c r="E35" s="21"/>
      <c r="F35" s="155" t="s">
        <v>27</v>
      </c>
      <c r="G35" s="154"/>
      <c r="H35" s="156">
        <v>372519.05903753923</v>
      </c>
      <c r="I35" s="156"/>
      <c r="J35" s="156"/>
    </row>
    <row r="36" spans="1:11" x14ac:dyDescent="0.2">
      <c r="A36" s="154" t="s">
        <v>28</v>
      </c>
      <c r="B36" s="154"/>
      <c r="C36" s="154"/>
      <c r="D36" s="20"/>
      <c r="E36" s="21"/>
      <c r="F36" s="155" t="s">
        <v>29</v>
      </c>
      <c r="G36" s="154"/>
      <c r="H36" s="156">
        <v>78005.490962460695</v>
      </c>
      <c r="I36" s="156"/>
      <c r="J36" s="156"/>
    </row>
    <row r="37" spans="1:11" x14ac:dyDescent="0.2">
      <c r="A37" s="154" t="s">
        <v>30</v>
      </c>
      <c r="B37" s="154"/>
      <c r="C37" s="154"/>
      <c r="D37" s="20" t="s">
        <v>31</v>
      </c>
      <c r="E37" s="21"/>
      <c r="F37" s="155" t="s">
        <v>32</v>
      </c>
      <c r="G37" s="154"/>
      <c r="H37" s="156">
        <v>450524.54999999993</v>
      </c>
      <c r="I37" s="156"/>
      <c r="J37" s="156"/>
    </row>
  </sheetData>
  <mergeCells count="17">
    <mergeCell ref="E1:G1"/>
    <mergeCell ref="H1:J1"/>
    <mergeCell ref="E2:G2"/>
    <mergeCell ref="H2:J2"/>
    <mergeCell ref="A3:J3"/>
    <mergeCell ref="A37:C37"/>
    <mergeCell ref="F37:G37"/>
    <mergeCell ref="H37:J37"/>
    <mergeCell ref="A35:C35"/>
    <mergeCell ref="F35:G35"/>
    <mergeCell ref="H35:J35"/>
    <mergeCell ref="K5:K10"/>
    <mergeCell ref="K11:K19"/>
    <mergeCell ref="K20:K33"/>
    <mergeCell ref="A36:C36"/>
    <mergeCell ref="F36:G36"/>
    <mergeCell ref="H36:J36"/>
  </mergeCells>
  <pageMargins left="0.5" right="0.5" top="1" bottom="1" header="0.5" footer="0.5"/>
  <pageSetup paperSize="9" fitToHeight="0" orientation="landscape" r:id="rId1"/>
  <headerFooter>
    <oddHeader>&amp;L &amp;C &amp;R</oddHeader>
    <oddFooter>&amp;L &amp;C &amp;R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07"/>
  <sheetViews>
    <sheetView showOutlineSymbols="0" showWhiteSpace="0" topLeftCell="D88" workbookViewId="0">
      <selection activeCell="M104" sqref="M104:O106"/>
    </sheetView>
  </sheetViews>
  <sheetFormatPr defaultRowHeight="14.25" x14ac:dyDescent="0.2"/>
  <cols>
    <col min="1" max="2" width="10" bestFit="1" customWidth="1"/>
    <col min="3" max="3" width="60" bestFit="1" customWidth="1"/>
    <col min="4" max="4" width="25" bestFit="1" customWidth="1"/>
    <col min="5" max="5" width="10" bestFit="1" customWidth="1"/>
    <col min="6" max="16" width="13" bestFit="1" customWidth="1"/>
    <col min="17" max="17" width="15" bestFit="1" customWidth="1"/>
  </cols>
  <sheetData>
    <row r="1" spans="1:17" ht="15" x14ac:dyDescent="0.2">
      <c r="A1" s="7"/>
      <c r="B1" s="7"/>
      <c r="C1" s="95" t="s">
        <v>1066</v>
      </c>
      <c r="D1" s="7" t="s">
        <v>0</v>
      </c>
      <c r="E1" s="159" t="s">
        <v>1</v>
      </c>
      <c r="F1" s="159"/>
      <c r="G1" s="159"/>
      <c r="H1" s="159" t="s">
        <v>2</v>
      </c>
      <c r="I1" s="159"/>
      <c r="J1" s="159"/>
      <c r="K1" s="159"/>
      <c r="L1" s="158"/>
      <c r="M1" s="158"/>
      <c r="N1" s="158"/>
      <c r="O1" s="158"/>
    </row>
    <row r="2" spans="1:17" ht="80.099999999999994" customHeight="1" x14ac:dyDescent="0.2">
      <c r="A2" s="8"/>
      <c r="B2" s="8"/>
      <c r="C2" s="8" t="s">
        <v>33</v>
      </c>
      <c r="D2" s="8" t="s">
        <v>3</v>
      </c>
      <c r="E2" s="155" t="s">
        <v>4</v>
      </c>
      <c r="F2" s="155"/>
      <c r="G2" s="155"/>
      <c r="H2" s="155" t="s">
        <v>5</v>
      </c>
      <c r="I2" s="155"/>
      <c r="J2" s="155"/>
      <c r="K2" s="155"/>
      <c r="L2" s="158"/>
      <c r="M2" s="158"/>
      <c r="N2" s="158"/>
      <c r="O2" s="158"/>
    </row>
    <row r="3" spans="1:17" ht="15" x14ac:dyDescent="0.25">
      <c r="A3" s="157" t="s">
        <v>488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</row>
    <row r="4" spans="1:17" ht="20.100000000000001" customHeight="1" x14ac:dyDescent="0.2">
      <c r="A4" s="178" t="s">
        <v>35</v>
      </c>
      <c r="B4" s="162" t="s">
        <v>36</v>
      </c>
      <c r="C4" s="162" t="s">
        <v>8</v>
      </c>
      <c r="D4" s="162" t="s">
        <v>147</v>
      </c>
      <c r="E4" s="179" t="s">
        <v>37</v>
      </c>
      <c r="F4" s="179" t="s">
        <v>489</v>
      </c>
      <c r="G4" s="178"/>
      <c r="H4" s="179" t="s">
        <v>490</v>
      </c>
      <c r="I4" s="178"/>
      <c r="J4" s="179" t="s">
        <v>9</v>
      </c>
      <c r="K4" s="178"/>
      <c r="L4" s="178"/>
      <c r="M4" s="178" t="s">
        <v>491</v>
      </c>
      <c r="N4" s="178" t="s">
        <v>492</v>
      </c>
      <c r="O4" s="178" t="s">
        <v>493</v>
      </c>
      <c r="P4" s="158"/>
      <c r="Q4" s="158"/>
    </row>
    <row r="5" spans="1:17" ht="20.100000000000001" customHeight="1" thickBot="1" x14ac:dyDescent="0.25">
      <c r="A5" s="178"/>
      <c r="B5" s="162"/>
      <c r="C5" s="162"/>
      <c r="D5" s="162"/>
      <c r="E5" s="179"/>
      <c r="F5" s="10" t="s">
        <v>494</v>
      </c>
      <c r="G5" s="10" t="s">
        <v>495</v>
      </c>
      <c r="H5" s="10" t="s">
        <v>494</v>
      </c>
      <c r="I5" s="10" t="s">
        <v>495</v>
      </c>
      <c r="J5" s="10" t="s">
        <v>494</v>
      </c>
      <c r="K5" s="10" t="s">
        <v>495</v>
      </c>
      <c r="L5" s="10" t="s">
        <v>496</v>
      </c>
      <c r="M5" s="178"/>
      <c r="N5" s="178"/>
      <c r="O5" s="178"/>
      <c r="P5" s="178"/>
      <c r="Q5" s="178"/>
    </row>
    <row r="6" spans="1:17" ht="36" customHeight="1" x14ac:dyDescent="0.2">
      <c r="A6" s="35" t="s">
        <v>304</v>
      </c>
      <c r="B6" s="34" t="s">
        <v>48</v>
      </c>
      <c r="C6" s="34" t="s">
        <v>305</v>
      </c>
      <c r="D6" s="34" t="s">
        <v>186</v>
      </c>
      <c r="E6" s="36" t="s">
        <v>81</v>
      </c>
      <c r="F6" s="35" t="s">
        <v>497</v>
      </c>
      <c r="G6" s="35" t="s">
        <v>498</v>
      </c>
      <c r="H6" s="35" t="s">
        <v>499</v>
      </c>
      <c r="I6" s="35" t="s">
        <v>498</v>
      </c>
      <c r="J6" s="35" t="s">
        <v>500</v>
      </c>
      <c r="K6" s="35" t="s">
        <v>498</v>
      </c>
      <c r="L6" s="38">
        <v>188713.092458</v>
      </c>
      <c r="M6" s="35" t="s">
        <v>501</v>
      </c>
      <c r="N6" s="38">
        <v>188713.092458</v>
      </c>
      <c r="O6" s="91" t="s">
        <v>501</v>
      </c>
      <c r="P6" s="169" t="s">
        <v>1006</v>
      </c>
    </row>
    <row r="7" spans="1:17" ht="36" customHeight="1" x14ac:dyDescent="0.2">
      <c r="A7" s="35" t="s">
        <v>301</v>
      </c>
      <c r="B7" s="34" t="s">
        <v>48</v>
      </c>
      <c r="C7" s="34" t="s">
        <v>302</v>
      </c>
      <c r="D7" s="34" t="s">
        <v>186</v>
      </c>
      <c r="E7" s="36" t="s">
        <v>303</v>
      </c>
      <c r="F7" s="35" t="s">
        <v>502</v>
      </c>
      <c r="G7" s="35" t="s">
        <v>498</v>
      </c>
      <c r="H7" s="35" t="s">
        <v>503</v>
      </c>
      <c r="I7" s="35" t="s">
        <v>498</v>
      </c>
      <c r="J7" s="35" t="s">
        <v>504</v>
      </c>
      <c r="K7" s="35" t="s">
        <v>498</v>
      </c>
      <c r="L7" s="38">
        <v>24825.501274999999</v>
      </c>
      <c r="M7" s="35" t="s">
        <v>505</v>
      </c>
      <c r="N7" s="38">
        <v>213538.59373299999</v>
      </c>
      <c r="O7" s="91" t="s">
        <v>506</v>
      </c>
      <c r="P7" s="170"/>
    </row>
    <row r="8" spans="1:17" ht="24" customHeight="1" x14ac:dyDescent="0.2">
      <c r="A8" s="35" t="s">
        <v>507</v>
      </c>
      <c r="B8" s="34" t="s">
        <v>48</v>
      </c>
      <c r="C8" s="34" t="s">
        <v>508</v>
      </c>
      <c r="D8" s="34" t="s">
        <v>165</v>
      </c>
      <c r="E8" s="36" t="s">
        <v>50</v>
      </c>
      <c r="F8" s="35" t="s">
        <v>509</v>
      </c>
      <c r="G8" s="35" t="s">
        <v>498</v>
      </c>
      <c r="H8" s="35" t="s">
        <v>510</v>
      </c>
      <c r="I8" s="35" t="s">
        <v>498</v>
      </c>
      <c r="J8" s="35" t="s">
        <v>511</v>
      </c>
      <c r="K8" s="35" t="s">
        <v>498</v>
      </c>
      <c r="L8" s="38">
        <v>21844.85047596</v>
      </c>
      <c r="M8" s="35" t="s">
        <v>512</v>
      </c>
      <c r="N8" s="38">
        <v>235383.44420900001</v>
      </c>
      <c r="O8" s="91" t="s">
        <v>513</v>
      </c>
      <c r="P8" s="170"/>
    </row>
    <row r="9" spans="1:17" ht="24" customHeight="1" x14ac:dyDescent="0.2">
      <c r="A9" s="35" t="s">
        <v>286</v>
      </c>
      <c r="B9" s="34" t="s">
        <v>48</v>
      </c>
      <c r="C9" s="34" t="s">
        <v>287</v>
      </c>
      <c r="D9" s="34" t="s">
        <v>186</v>
      </c>
      <c r="E9" s="36" t="s">
        <v>119</v>
      </c>
      <c r="F9" s="35" t="s">
        <v>514</v>
      </c>
      <c r="G9" s="35" t="s">
        <v>498</v>
      </c>
      <c r="H9" s="35" t="s">
        <v>515</v>
      </c>
      <c r="I9" s="35" t="s">
        <v>498</v>
      </c>
      <c r="J9" s="35" t="s">
        <v>516</v>
      </c>
      <c r="K9" s="35" t="s">
        <v>498</v>
      </c>
      <c r="L9" s="38">
        <v>20861.585658</v>
      </c>
      <c r="M9" s="35" t="s">
        <v>517</v>
      </c>
      <c r="N9" s="38">
        <v>256245.029867</v>
      </c>
      <c r="O9" s="91" t="s">
        <v>518</v>
      </c>
      <c r="P9" s="170"/>
    </row>
    <row r="10" spans="1:17" ht="24" customHeight="1" x14ac:dyDescent="0.2">
      <c r="A10" s="35" t="s">
        <v>312</v>
      </c>
      <c r="B10" s="34" t="s">
        <v>48</v>
      </c>
      <c r="C10" s="34" t="s">
        <v>313</v>
      </c>
      <c r="D10" s="34" t="s">
        <v>186</v>
      </c>
      <c r="E10" s="36" t="s">
        <v>73</v>
      </c>
      <c r="F10" s="35" t="s">
        <v>519</v>
      </c>
      <c r="G10" s="35" t="s">
        <v>498</v>
      </c>
      <c r="H10" s="35" t="s">
        <v>520</v>
      </c>
      <c r="I10" s="35" t="s">
        <v>498</v>
      </c>
      <c r="J10" s="35" t="s">
        <v>521</v>
      </c>
      <c r="K10" s="35" t="s">
        <v>498</v>
      </c>
      <c r="L10" s="38">
        <v>19372.314780000001</v>
      </c>
      <c r="M10" s="35" t="s">
        <v>522</v>
      </c>
      <c r="N10" s="38">
        <v>275617.34464700002</v>
      </c>
      <c r="O10" s="91" t="s">
        <v>523</v>
      </c>
      <c r="P10" s="170"/>
    </row>
    <row r="11" spans="1:17" ht="24" customHeight="1" x14ac:dyDescent="0.2">
      <c r="A11" s="35" t="s">
        <v>254</v>
      </c>
      <c r="B11" s="34" t="s">
        <v>48</v>
      </c>
      <c r="C11" s="34" t="s">
        <v>255</v>
      </c>
      <c r="D11" s="34" t="s">
        <v>186</v>
      </c>
      <c r="E11" s="36" t="s">
        <v>81</v>
      </c>
      <c r="F11" s="35" t="s">
        <v>524</v>
      </c>
      <c r="G11" s="35" t="s">
        <v>498</v>
      </c>
      <c r="H11" s="35" t="s">
        <v>525</v>
      </c>
      <c r="I11" s="35" t="s">
        <v>498</v>
      </c>
      <c r="J11" s="35" t="s">
        <v>526</v>
      </c>
      <c r="K11" s="35" t="s">
        <v>498</v>
      </c>
      <c r="L11" s="38">
        <v>15003.794137499999</v>
      </c>
      <c r="M11" s="35" t="s">
        <v>527</v>
      </c>
      <c r="N11" s="38">
        <v>290621.13878450001</v>
      </c>
      <c r="O11" s="91" t="s">
        <v>528</v>
      </c>
      <c r="P11" s="170"/>
    </row>
    <row r="12" spans="1:17" ht="24" customHeight="1" x14ac:dyDescent="0.2">
      <c r="A12" s="35" t="s">
        <v>259</v>
      </c>
      <c r="B12" s="34" t="s">
        <v>48</v>
      </c>
      <c r="C12" s="34" t="s">
        <v>260</v>
      </c>
      <c r="D12" s="34" t="s">
        <v>186</v>
      </c>
      <c r="E12" s="36" t="s">
        <v>81</v>
      </c>
      <c r="F12" s="35" t="s">
        <v>529</v>
      </c>
      <c r="G12" s="35" t="s">
        <v>498</v>
      </c>
      <c r="H12" s="35" t="s">
        <v>530</v>
      </c>
      <c r="I12" s="35" t="s">
        <v>498</v>
      </c>
      <c r="J12" s="35" t="s">
        <v>531</v>
      </c>
      <c r="K12" s="35" t="s">
        <v>498</v>
      </c>
      <c r="L12" s="38">
        <v>13825.265960000001</v>
      </c>
      <c r="M12" s="35" t="s">
        <v>532</v>
      </c>
      <c r="N12" s="38">
        <v>304446.4047445</v>
      </c>
      <c r="O12" s="91" t="s">
        <v>533</v>
      </c>
      <c r="P12" s="170"/>
    </row>
    <row r="13" spans="1:17" ht="24" customHeight="1" x14ac:dyDescent="0.2">
      <c r="A13" s="35" t="s">
        <v>534</v>
      </c>
      <c r="B13" s="34" t="s">
        <v>48</v>
      </c>
      <c r="C13" s="34" t="s">
        <v>535</v>
      </c>
      <c r="D13" s="34" t="s">
        <v>171</v>
      </c>
      <c r="E13" s="36" t="s">
        <v>50</v>
      </c>
      <c r="F13" s="35" t="s">
        <v>536</v>
      </c>
      <c r="G13" s="35" t="s">
        <v>498</v>
      </c>
      <c r="H13" s="35" t="s">
        <v>537</v>
      </c>
      <c r="I13" s="35" t="s">
        <v>498</v>
      </c>
      <c r="J13" s="35" t="s">
        <v>538</v>
      </c>
      <c r="K13" s="35" t="s">
        <v>498</v>
      </c>
      <c r="L13" s="38">
        <v>11158.731450885</v>
      </c>
      <c r="M13" s="35" t="s">
        <v>539</v>
      </c>
      <c r="N13" s="38">
        <v>315605.13619539997</v>
      </c>
      <c r="O13" s="91" t="s">
        <v>540</v>
      </c>
      <c r="P13" s="170"/>
    </row>
    <row r="14" spans="1:17" ht="24" customHeight="1" x14ac:dyDescent="0.2">
      <c r="A14" s="35" t="s">
        <v>163</v>
      </c>
      <c r="B14" s="34" t="s">
        <v>48</v>
      </c>
      <c r="C14" s="34" t="s">
        <v>164</v>
      </c>
      <c r="D14" s="34" t="s">
        <v>165</v>
      </c>
      <c r="E14" s="36" t="s">
        <v>50</v>
      </c>
      <c r="F14" s="35" t="s">
        <v>541</v>
      </c>
      <c r="G14" s="35" t="s">
        <v>498</v>
      </c>
      <c r="H14" s="35" t="s">
        <v>542</v>
      </c>
      <c r="I14" s="35" t="s">
        <v>498</v>
      </c>
      <c r="J14" s="35" t="s">
        <v>543</v>
      </c>
      <c r="K14" s="35" t="s">
        <v>498</v>
      </c>
      <c r="L14" s="38">
        <v>10946.76352</v>
      </c>
      <c r="M14" s="35" t="s">
        <v>544</v>
      </c>
      <c r="N14" s="38">
        <v>326551.89971540001</v>
      </c>
      <c r="O14" s="91" t="s">
        <v>545</v>
      </c>
      <c r="P14" s="170"/>
    </row>
    <row r="15" spans="1:17" ht="24" customHeight="1" x14ac:dyDescent="0.2">
      <c r="A15" s="35" t="s">
        <v>546</v>
      </c>
      <c r="B15" s="34" t="s">
        <v>48</v>
      </c>
      <c r="C15" s="34" t="s">
        <v>547</v>
      </c>
      <c r="D15" s="34" t="s">
        <v>165</v>
      </c>
      <c r="E15" s="36" t="s">
        <v>50</v>
      </c>
      <c r="F15" s="35" t="s">
        <v>548</v>
      </c>
      <c r="G15" s="35" t="s">
        <v>498</v>
      </c>
      <c r="H15" s="35" t="s">
        <v>549</v>
      </c>
      <c r="I15" s="35" t="s">
        <v>498</v>
      </c>
      <c r="J15" s="35" t="s">
        <v>550</v>
      </c>
      <c r="K15" s="35" t="s">
        <v>498</v>
      </c>
      <c r="L15" s="38">
        <v>10479.07038168</v>
      </c>
      <c r="M15" s="35" t="s">
        <v>551</v>
      </c>
      <c r="N15" s="38">
        <v>337030.97009710001</v>
      </c>
      <c r="O15" s="91" t="s">
        <v>552</v>
      </c>
      <c r="P15" s="170"/>
    </row>
    <row r="16" spans="1:17" ht="24" customHeight="1" x14ac:dyDescent="0.2">
      <c r="A16" s="35" t="s">
        <v>245</v>
      </c>
      <c r="B16" s="34" t="s">
        <v>48</v>
      </c>
      <c r="C16" s="34" t="s">
        <v>246</v>
      </c>
      <c r="D16" s="34" t="s">
        <v>186</v>
      </c>
      <c r="E16" s="36" t="s">
        <v>119</v>
      </c>
      <c r="F16" s="35" t="s">
        <v>553</v>
      </c>
      <c r="G16" s="35" t="s">
        <v>498</v>
      </c>
      <c r="H16" s="35" t="s">
        <v>554</v>
      </c>
      <c r="I16" s="35" t="s">
        <v>498</v>
      </c>
      <c r="J16" s="35" t="s">
        <v>555</v>
      </c>
      <c r="K16" s="35" t="s">
        <v>498</v>
      </c>
      <c r="L16" s="38">
        <v>9364.9573432119996</v>
      </c>
      <c r="M16" s="35" t="s">
        <v>556</v>
      </c>
      <c r="N16" s="38">
        <v>346395.9274403</v>
      </c>
      <c r="O16" s="91" t="s">
        <v>557</v>
      </c>
      <c r="P16" s="170"/>
    </row>
    <row r="17" spans="1:16" ht="24" customHeight="1" thickBot="1" x14ac:dyDescent="0.25">
      <c r="A17" s="35" t="s">
        <v>178</v>
      </c>
      <c r="B17" s="34" t="s">
        <v>48</v>
      </c>
      <c r="C17" s="34" t="s">
        <v>179</v>
      </c>
      <c r="D17" s="34" t="s">
        <v>165</v>
      </c>
      <c r="E17" s="36" t="s">
        <v>54</v>
      </c>
      <c r="F17" s="35" t="s">
        <v>558</v>
      </c>
      <c r="G17" s="35" t="s">
        <v>498</v>
      </c>
      <c r="H17" s="35" t="s">
        <v>559</v>
      </c>
      <c r="I17" s="35" t="s">
        <v>498</v>
      </c>
      <c r="J17" s="35" t="s">
        <v>560</v>
      </c>
      <c r="K17" s="35" t="s">
        <v>498</v>
      </c>
      <c r="L17" s="38">
        <v>7791.4684319999997</v>
      </c>
      <c r="M17" s="35" t="s">
        <v>561</v>
      </c>
      <c r="N17" s="38">
        <v>354187.39587230003</v>
      </c>
      <c r="O17" s="91" t="s">
        <v>562</v>
      </c>
      <c r="P17" s="171"/>
    </row>
    <row r="18" spans="1:16" ht="24" customHeight="1" x14ac:dyDescent="0.2">
      <c r="A18" s="25" t="s">
        <v>306</v>
      </c>
      <c r="B18" s="24" t="s">
        <v>48</v>
      </c>
      <c r="C18" s="24" t="s">
        <v>307</v>
      </c>
      <c r="D18" s="24" t="s">
        <v>186</v>
      </c>
      <c r="E18" s="26" t="s">
        <v>81</v>
      </c>
      <c r="F18" s="25" t="s">
        <v>563</v>
      </c>
      <c r="G18" s="25" t="s">
        <v>498</v>
      </c>
      <c r="H18" s="25" t="s">
        <v>564</v>
      </c>
      <c r="I18" s="25" t="s">
        <v>498</v>
      </c>
      <c r="J18" s="25" t="s">
        <v>565</v>
      </c>
      <c r="K18" s="25" t="s">
        <v>498</v>
      </c>
      <c r="L18" s="28">
        <v>7425.3036824999999</v>
      </c>
      <c r="M18" s="25" t="s">
        <v>566</v>
      </c>
      <c r="N18" s="28">
        <v>361612.6995548</v>
      </c>
      <c r="O18" s="92" t="s">
        <v>567</v>
      </c>
      <c r="P18" s="172" t="s">
        <v>1028</v>
      </c>
    </row>
    <row r="19" spans="1:16" ht="24" customHeight="1" x14ac:dyDescent="0.2">
      <c r="A19" s="25" t="s">
        <v>568</v>
      </c>
      <c r="B19" s="24" t="s">
        <v>48</v>
      </c>
      <c r="C19" s="24" t="s">
        <v>569</v>
      </c>
      <c r="D19" s="24" t="s">
        <v>165</v>
      </c>
      <c r="E19" s="26" t="s">
        <v>50</v>
      </c>
      <c r="F19" s="25" t="s">
        <v>570</v>
      </c>
      <c r="G19" s="25" t="s">
        <v>498</v>
      </c>
      <c r="H19" s="25" t="s">
        <v>571</v>
      </c>
      <c r="I19" s="25" t="s">
        <v>498</v>
      </c>
      <c r="J19" s="25" t="s">
        <v>572</v>
      </c>
      <c r="K19" s="25" t="s">
        <v>498</v>
      </c>
      <c r="L19" s="28">
        <v>7397.2061854599997</v>
      </c>
      <c r="M19" s="25" t="s">
        <v>573</v>
      </c>
      <c r="N19" s="28">
        <v>369009.90574030002</v>
      </c>
      <c r="O19" s="92" t="s">
        <v>574</v>
      </c>
      <c r="P19" s="173"/>
    </row>
    <row r="20" spans="1:16" ht="24" customHeight="1" x14ac:dyDescent="0.2">
      <c r="A20" s="25" t="s">
        <v>575</v>
      </c>
      <c r="B20" s="24" t="s">
        <v>48</v>
      </c>
      <c r="C20" s="24" t="s">
        <v>576</v>
      </c>
      <c r="D20" s="24" t="s">
        <v>165</v>
      </c>
      <c r="E20" s="26" t="s">
        <v>50</v>
      </c>
      <c r="F20" s="25" t="s">
        <v>577</v>
      </c>
      <c r="G20" s="25" t="s">
        <v>498</v>
      </c>
      <c r="H20" s="25" t="s">
        <v>549</v>
      </c>
      <c r="I20" s="25" t="s">
        <v>498</v>
      </c>
      <c r="J20" s="25" t="s">
        <v>578</v>
      </c>
      <c r="K20" s="25" t="s">
        <v>498</v>
      </c>
      <c r="L20" s="28">
        <v>6489.9920908800004</v>
      </c>
      <c r="M20" s="25" t="s">
        <v>579</v>
      </c>
      <c r="N20" s="28">
        <v>375499.89783119998</v>
      </c>
      <c r="O20" s="92" t="s">
        <v>580</v>
      </c>
      <c r="P20" s="173"/>
    </row>
    <row r="21" spans="1:16" ht="24" customHeight="1" x14ac:dyDescent="0.2">
      <c r="A21" s="25" t="s">
        <v>581</v>
      </c>
      <c r="B21" s="24" t="s">
        <v>48</v>
      </c>
      <c r="C21" s="24" t="s">
        <v>582</v>
      </c>
      <c r="D21" s="24" t="s">
        <v>186</v>
      </c>
      <c r="E21" s="26" t="s">
        <v>91</v>
      </c>
      <c r="F21" s="25" t="s">
        <v>583</v>
      </c>
      <c r="G21" s="25" t="s">
        <v>498</v>
      </c>
      <c r="H21" s="25" t="s">
        <v>584</v>
      </c>
      <c r="I21" s="25" t="s">
        <v>498</v>
      </c>
      <c r="J21" s="25" t="s">
        <v>585</v>
      </c>
      <c r="K21" s="25" t="s">
        <v>498</v>
      </c>
      <c r="L21" s="28">
        <v>5805.5257234649998</v>
      </c>
      <c r="M21" s="25" t="s">
        <v>586</v>
      </c>
      <c r="N21" s="28">
        <v>381305.42355469998</v>
      </c>
      <c r="O21" s="92" t="s">
        <v>587</v>
      </c>
      <c r="P21" s="173"/>
    </row>
    <row r="22" spans="1:16" ht="24" customHeight="1" x14ac:dyDescent="0.2">
      <c r="A22" s="25" t="s">
        <v>588</v>
      </c>
      <c r="B22" s="24" t="s">
        <v>48</v>
      </c>
      <c r="C22" s="24" t="s">
        <v>589</v>
      </c>
      <c r="D22" s="24" t="s">
        <v>590</v>
      </c>
      <c r="E22" s="26" t="s">
        <v>50</v>
      </c>
      <c r="F22" s="25" t="s">
        <v>536</v>
      </c>
      <c r="G22" s="25" t="s">
        <v>498</v>
      </c>
      <c r="H22" s="25" t="s">
        <v>591</v>
      </c>
      <c r="I22" s="25" t="s">
        <v>498</v>
      </c>
      <c r="J22" s="25" t="s">
        <v>592</v>
      </c>
      <c r="K22" s="25" t="s">
        <v>498</v>
      </c>
      <c r="L22" s="28">
        <v>5304.4404578120002</v>
      </c>
      <c r="M22" s="25" t="s">
        <v>593</v>
      </c>
      <c r="N22" s="28">
        <v>386609.86401249998</v>
      </c>
      <c r="O22" s="92" t="s">
        <v>594</v>
      </c>
      <c r="P22" s="173"/>
    </row>
    <row r="23" spans="1:16" ht="24" customHeight="1" x14ac:dyDescent="0.2">
      <c r="A23" s="25" t="s">
        <v>295</v>
      </c>
      <c r="B23" s="24" t="s">
        <v>48</v>
      </c>
      <c r="C23" s="24" t="s">
        <v>296</v>
      </c>
      <c r="D23" s="24" t="s">
        <v>186</v>
      </c>
      <c r="E23" s="26" t="s">
        <v>244</v>
      </c>
      <c r="F23" s="25" t="s">
        <v>595</v>
      </c>
      <c r="G23" s="25" t="s">
        <v>498</v>
      </c>
      <c r="H23" s="25" t="s">
        <v>596</v>
      </c>
      <c r="I23" s="25" t="s">
        <v>498</v>
      </c>
      <c r="J23" s="25" t="s">
        <v>597</v>
      </c>
      <c r="K23" s="25" t="s">
        <v>498</v>
      </c>
      <c r="L23" s="28">
        <v>5209.2812464999997</v>
      </c>
      <c r="M23" s="25" t="s">
        <v>598</v>
      </c>
      <c r="N23" s="28">
        <v>391819.14525900001</v>
      </c>
      <c r="O23" s="92" t="s">
        <v>599</v>
      </c>
      <c r="P23" s="173"/>
    </row>
    <row r="24" spans="1:16" ht="24" customHeight="1" x14ac:dyDescent="0.2">
      <c r="A24" s="25" t="s">
        <v>256</v>
      </c>
      <c r="B24" s="24" t="s">
        <v>48</v>
      </c>
      <c r="C24" s="24" t="s">
        <v>257</v>
      </c>
      <c r="D24" s="24" t="s">
        <v>186</v>
      </c>
      <c r="E24" s="26" t="s">
        <v>244</v>
      </c>
      <c r="F24" s="25" t="s">
        <v>600</v>
      </c>
      <c r="G24" s="25" t="s">
        <v>498</v>
      </c>
      <c r="H24" s="25" t="s">
        <v>601</v>
      </c>
      <c r="I24" s="25" t="s">
        <v>498</v>
      </c>
      <c r="J24" s="25" t="s">
        <v>602</v>
      </c>
      <c r="K24" s="25" t="s">
        <v>498</v>
      </c>
      <c r="L24" s="28">
        <v>5108.2094669999997</v>
      </c>
      <c r="M24" s="25" t="s">
        <v>603</v>
      </c>
      <c r="N24" s="28">
        <v>396927.35472599999</v>
      </c>
      <c r="O24" s="92" t="s">
        <v>604</v>
      </c>
      <c r="P24" s="173"/>
    </row>
    <row r="25" spans="1:16" ht="24" customHeight="1" x14ac:dyDescent="0.2">
      <c r="A25" s="25" t="s">
        <v>279</v>
      </c>
      <c r="B25" s="24" t="s">
        <v>48</v>
      </c>
      <c r="C25" s="24" t="s">
        <v>280</v>
      </c>
      <c r="D25" s="24" t="s">
        <v>186</v>
      </c>
      <c r="E25" s="26" t="s">
        <v>119</v>
      </c>
      <c r="F25" s="25" t="s">
        <v>605</v>
      </c>
      <c r="G25" s="25" t="s">
        <v>498</v>
      </c>
      <c r="H25" s="25" t="s">
        <v>606</v>
      </c>
      <c r="I25" s="25" t="s">
        <v>498</v>
      </c>
      <c r="J25" s="25" t="s">
        <v>607</v>
      </c>
      <c r="K25" s="25" t="s">
        <v>498</v>
      </c>
      <c r="L25" s="28">
        <v>4845.6178650000002</v>
      </c>
      <c r="M25" s="25" t="s">
        <v>608</v>
      </c>
      <c r="N25" s="28">
        <v>401772.97259100003</v>
      </c>
      <c r="O25" s="92" t="s">
        <v>609</v>
      </c>
      <c r="P25" s="173"/>
    </row>
    <row r="26" spans="1:16" ht="24" customHeight="1" x14ac:dyDescent="0.2">
      <c r="A26" s="25" t="s">
        <v>314</v>
      </c>
      <c r="B26" s="24" t="s">
        <v>48</v>
      </c>
      <c r="C26" s="24" t="s">
        <v>315</v>
      </c>
      <c r="D26" s="24" t="s">
        <v>186</v>
      </c>
      <c r="E26" s="26" t="s">
        <v>316</v>
      </c>
      <c r="F26" s="25" t="s">
        <v>610</v>
      </c>
      <c r="G26" s="25" t="s">
        <v>498</v>
      </c>
      <c r="H26" s="25" t="s">
        <v>611</v>
      </c>
      <c r="I26" s="25" t="s">
        <v>498</v>
      </c>
      <c r="J26" s="25" t="s">
        <v>612</v>
      </c>
      <c r="K26" s="25" t="s">
        <v>498</v>
      </c>
      <c r="L26" s="28">
        <v>4019.0654196</v>
      </c>
      <c r="M26" s="25" t="s">
        <v>613</v>
      </c>
      <c r="N26" s="28">
        <v>405792.03801060002</v>
      </c>
      <c r="O26" s="92" t="s">
        <v>614</v>
      </c>
      <c r="P26" s="173"/>
    </row>
    <row r="27" spans="1:16" ht="24" customHeight="1" x14ac:dyDescent="0.2">
      <c r="A27" s="25" t="s">
        <v>317</v>
      </c>
      <c r="B27" s="24" t="s">
        <v>48</v>
      </c>
      <c r="C27" s="24" t="s">
        <v>318</v>
      </c>
      <c r="D27" s="24" t="s">
        <v>186</v>
      </c>
      <c r="E27" s="26" t="s">
        <v>119</v>
      </c>
      <c r="F27" s="25" t="s">
        <v>615</v>
      </c>
      <c r="G27" s="25" t="s">
        <v>498</v>
      </c>
      <c r="H27" s="25" t="s">
        <v>616</v>
      </c>
      <c r="I27" s="25" t="s">
        <v>498</v>
      </c>
      <c r="J27" s="25" t="s">
        <v>617</v>
      </c>
      <c r="K27" s="25" t="s">
        <v>498</v>
      </c>
      <c r="L27" s="28">
        <v>3799.1655989999999</v>
      </c>
      <c r="M27" s="25" t="s">
        <v>618</v>
      </c>
      <c r="N27" s="28">
        <v>409591.20360960002</v>
      </c>
      <c r="O27" s="92" t="s">
        <v>619</v>
      </c>
      <c r="P27" s="173"/>
    </row>
    <row r="28" spans="1:16" ht="24" customHeight="1" x14ac:dyDescent="0.2">
      <c r="A28" s="25" t="s">
        <v>169</v>
      </c>
      <c r="B28" s="24" t="s">
        <v>48</v>
      </c>
      <c r="C28" s="24" t="s">
        <v>170</v>
      </c>
      <c r="D28" s="24" t="s">
        <v>171</v>
      </c>
      <c r="E28" s="26" t="s">
        <v>50</v>
      </c>
      <c r="F28" s="25" t="s">
        <v>620</v>
      </c>
      <c r="G28" s="25" t="s">
        <v>498</v>
      </c>
      <c r="H28" s="25" t="s">
        <v>621</v>
      </c>
      <c r="I28" s="25" t="s">
        <v>498</v>
      </c>
      <c r="J28" s="25" t="s">
        <v>622</v>
      </c>
      <c r="K28" s="25" t="s">
        <v>498</v>
      </c>
      <c r="L28" s="28">
        <v>3255.9666150339999</v>
      </c>
      <c r="M28" s="25" t="s">
        <v>623</v>
      </c>
      <c r="N28" s="28">
        <v>412847.17022460001</v>
      </c>
      <c r="O28" s="92" t="s">
        <v>624</v>
      </c>
      <c r="P28" s="173"/>
    </row>
    <row r="29" spans="1:16" ht="36" customHeight="1" x14ac:dyDescent="0.2">
      <c r="A29" s="25" t="s">
        <v>192</v>
      </c>
      <c r="B29" s="24" t="s">
        <v>48</v>
      </c>
      <c r="C29" s="24" t="s">
        <v>193</v>
      </c>
      <c r="D29" s="24" t="s">
        <v>168</v>
      </c>
      <c r="E29" s="26" t="s">
        <v>54</v>
      </c>
      <c r="F29" s="25" t="s">
        <v>625</v>
      </c>
      <c r="G29" s="25" t="s">
        <v>498</v>
      </c>
      <c r="H29" s="25" t="s">
        <v>446</v>
      </c>
      <c r="I29" s="25" t="s">
        <v>498</v>
      </c>
      <c r="J29" s="25" t="s">
        <v>447</v>
      </c>
      <c r="K29" s="25" t="s">
        <v>498</v>
      </c>
      <c r="L29" s="28">
        <v>2872.32</v>
      </c>
      <c r="M29" s="25" t="s">
        <v>626</v>
      </c>
      <c r="N29" s="28">
        <v>415719.49022460001</v>
      </c>
      <c r="O29" s="92" t="s">
        <v>627</v>
      </c>
      <c r="P29" s="173"/>
    </row>
    <row r="30" spans="1:16" ht="24" customHeight="1" x14ac:dyDescent="0.2">
      <c r="A30" s="25" t="s">
        <v>293</v>
      </c>
      <c r="B30" s="24" t="s">
        <v>48</v>
      </c>
      <c r="C30" s="24" t="s">
        <v>294</v>
      </c>
      <c r="D30" s="24" t="s">
        <v>186</v>
      </c>
      <c r="E30" s="26" t="s">
        <v>244</v>
      </c>
      <c r="F30" s="25" t="s">
        <v>628</v>
      </c>
      <c r="G30" s="25" t="s">
        <v>498</v>
      </c>
      <c r="H30" s="25" t="s">
        <v>629</v>
      </c>
      <c r="I30" s="25" t="s">
        <v>498</v>
      </c>
      <c r="J30" s="25" t="s">
        <v>630</v>
      </c>
      <c r="K30" s="25" t="s">
        <v>498</v>
      </c>
      <c r="L30" s="28">
        <v>2718.1710486000002</v>
      </c>
      <c r="M30" s="25" t="s">
        <v>631</v>
      </c>
      <c r="N30" s="28">
        <v>418437.66127320001</v>
      </c>
      <c r="O30" s="92" t="s">
        <v>632</v>
      </c>
      <c r="P30" s="173"/>
    </row>
    <row r="31" spans="1:16" ht="24" customHeight="1" x14ac:dyDescent="0.2">
      <c r="A31" s="25" t="s">
        <v>633</v>
      </c>
      <c r="B31" s="24" t="s">
        <v>48</v>
      </c>
      <c r="C31" s="24" t="s">
        <v>634</v>
      </c>
      <c r="D31" s="24" t="s">
        <v>168</v>
      </c>
      <c r="E31" s="26" t="s">
        <v>50</v>
      </c>
      <c r="F31" s="25" t="s">
        <v>635</v>
      </c>
      <c r="G31" s="25" t="s">
        <v>498</v>
      </c>
      <c r="H31" s="25" t="s">
        <v>636</v>
      </c>
      <c r="I31" s="25" t="s">
        <v>498</v>
      </c>
      <c r="J31" s="25" t="s">
        <v>637</v>
      </c>
      <c r="K31" s="25" t="s">
        <v>498</v>
      </c>
      <c r="L31" s="28">
        <v>2251.352900245</v>
      </c>
      <c r="M31" s="25" t="s">
        <v>638</v>
      </c>
      <c r="N31" s="28">
        <v>420689.01417340001</v>
      </c>
      <c r="O31" s="92" t="s">
        <v>639</v>
      </c>
      <c r="P31" s="173"/>
    </row>
    <row r="32" spans="1:16" ht="36" customHeight="1" x14ac:dyDescent="0.2">
      <c r="A32" s="25" t="s">
        <v>640</v>
      </c>
      <c r="B32" s="24" t="s">
        <v>48</v>
      </c>
      <c r="C32" s="24" t="s">
        <v>641</v>
      </c>
      <c r="D32" s="24" t="s">
        <v>168</v>
      </c>
      <c r="E32" s="26" t="s">
        <v>142</v>
      </c>
      <c r="F32" s="25" t="s">
        <v>642</v>
      </c>
      <c r="G32" s="25" t="s">
        <v>498</v>
      </c>
      <c r="H32" s="25" t="s">
        <v>643</v>
      </c>
      <c r="I32" s="25" t="s">
        <v>498</v>
      </c>
      <c r="J32" s="25" t="s">
        <v>644</v>
      </c>
      <c r="K32" s="25" t="s">
        <v>498</v>
      </c>
      <c r="L32" s="28">
        <v>2230.5579080799998</v>
      </c>
      <c r="M32" s="25" t="s">
        <v>638</v>
      </c>
      <c r="N32" s="28">
        <v>422919.57208150002</v>
      </c>
      <c r="O32" s="92" t="s">
        <v>645</v>
      </c>
      <c r="P32" s="173"/>
    </row>
    <row r="33" spans="1:16" ht="24" customHeight="1" x14ac:dyDescent="0.2">
      <c r="A33" s="25" t="s">
        <v>646</v>
      </c>
      <c r="B33" s="24" t="s">
        <v>48</v>
      </c>
      <c r="C33" s="24" t="s">
        <v>647</v>
      </c>
      <c r="D33" s="24" t="s">
        <v>165</v>
      </c>
      <c r="E33" s="26" t="s">
        <v>50</v>
      </c>
      <c r="F33" s="25" t="s">
        <v>648</v>
      </c>
      <c r="G33" s="25" t="s">
        <v>498</v>
      </c>
      <c r="H33" s="25" t="s">
        <v>549</v>
      </c>
      <c r="I33" s="25" t="s">
        <v>498</v>
      </c>
      <c r="J33" s="25" t="s">
        <v>649</v>
      </c>
      <c r="K33" s="25" t="s">
        <v>498</v>
      </c>
      <c r="L33" s="28">
        <v>1815.7893119999999</v>
      </c>
      <c r="M33" s="25" t="s">
        <v>650</v>
      </c>
      <c r="N33" s="28">
        <v>424735.3613935</v>
      </c>
      <c r="O33" s="92" t="s">
        <v>651</v>
      </c>
      <c r="P33" s="173"/>
    </row>
    <row r="34" spans="1:16" ht="36" customHeight="1" thickBot="1" x14ac:dyDescent="0.25">
      <c r="A34" s="25" t="s">
        <v>190</v>
      </c>
      <c r="B34" s="24" t="s">
        <v>48</v>
      </c>
      <c r="C34" s="24" t="s">
        <v>191</v>
      </c>
      <c r="D34" s="24" t="s">
        <v>168</v>
      </c>
      <c r="E34" s="26" t="s">
        <v>54</v>
      </c>
      <c r="F34" s="25" t="s">
        <v>625</v>
      </c>
      <c r="G34" s="25" t="s">
        <v>498</v>
      </c>
      <c r="H34" s="25" t="s">
        <v>454</v>
      </c>
      <c r="I34" s="25" t="s">
        <v>498</v>
      </c>
      <c r="J34" s="25" t="s">
        <v>455</v>
      </c>
      <c r="K34" s="25" t="s">
        <v>498</v>
      </c>
      <c r="L34" s="28">
        <v>1795.18</v>
      </c>
      <c r="M34" s="25" t="s">
        <v>650</v>
      </c>
      <c r="N34" s="28">
        <v>426530.5413935</v>
      </c>
      <c r="O34" s="92" t="s">
        <v>652</v>
      </c>
      <c r="P34" s="174"/>
    </row>
    <row r="35" spans="1:16" ht="24" customHeight="1" x14ac:dyDescent="0.2">
      <c r="A35" s="39" t="s">
        <v>653</v>
      </c>
      <c r="B35" s="40" t="s">
        <v>48</v>
      </c>
      <c r="C35" s="40" t="s">
        <v>654</v>
      </c>
      <c r="D35" s="40" t="s">
        <v>165</v>
      </c>
      <c r="E35" s="41" t="s">
        <v>50</v>
      </c>
      <c r="F35" s="39" t="s">
        <v>655</v>
      </c>
      <c r="G35" s="39" t="s">
        <v>498</v>
      </c>
      <c r="H35" s="39" t="s">
        <v>549</v>
      </c>
      <c r="I35" s="39" t="s">
        <v>498</v>
      </c>
      <c r="J35" s="39" t="s">
        <v>656</v>
      </c>
      <c r="K35" s="39" t="s">
        <v>498</v>
      </c>
      <c r="L35" s="42">
        <v>1675.49821488</v>
      </c>
      <c r="M35" s="39" t="s">
        <v>657</v>
      </c>
      <c r="N35" s="42">
        <v>428206.03960840002</v>
      </c>
      <c r="O35" s="93" t="s">
        <v>658</v>
      </c>
      <c r="P35" s="175" t="s">
        <v>1038</v>
      </c>
    </row>
    <row r="36" spans="1:16" ht="24" customHeight="1" x14ac:dyDescent="0.2">
      <c r="A36" s="39" t="s">
        <v>659</v>
      </c>
      <c r="B36" s="40" t="s">
        <v>48</v>
      </c>
      <c r="C36" s="40" t="s">
        <v>660</v>
      </c>
      <c r="D36" s="40" t="s">
        <v>165</v>
      </c>
      <c r="E36" s="41" t="s">
        <v>50</v>
      </c>
      <c r="F36" s="39" t="s">
        <v>661</v>
      </c>
      <c r="G36" s="39" t="s">
        <v>498</v>
      </c>
      <c r="H36" s="39" t="s">
        <v>662</v>
      </c>
      <c r="I36" s="39" t="s">
        <v>498</v>
      </c>
      <c r="J36" s="39" t="s">
        <v>663</v>
      </c>
      <c r="K36" s="39" t="s">
        <v>498</v>
      </c>
      <c r="L36" s="42">
        <v>1508.374425103</v>
      </c>
      <c r="M36" s="39" t="s">
        <v>664</v>
      </c>
      <c r="N36" s="42">
        <v>429714.41403350001</v>
      </c>
      <c r="O36" s="93" t="s">
        <v>665</v>
      </c>
      <c r="P36" s="176"/>
    </row>
    <row r="37" spans="1:16" ht="24" customHeight="1" x14ac:dyDescent="0.2">
      <c r="A37" s="39" t="s">
        <v>242</v>
      </c>
      <c r="B37" s="40" t="s">
        <v>48</v>
      </c>
      <c r="C37" s="40" t="s">
        <v>243</v>
      </c>
      <c r="D37" s="40" t="s">
        <v>186</v>
      </c>
      <c r="E37" s="41" t="s">
        <v>244</v>
      </c>
      <c r="F37" s="39" t="s">
        <v>666</v>
      </c>
      <c r="G37" s="39" t="s">
        <v>498</v>
      </c>
      <c r="H37" s="39" t="s">
        <v>667</v>
      </c>
      <c r="I37" s="39" t="s">
        <v>498</v>
      </c>
      <c r="J37" s="39" t="s">
        <v>668</v>
      </c>
      <c r="K37" s="39" t="s">
        <v>498</v>
      </c>
      <c r="L37" s="42">
        <v>1407.728574</v>
      </c>
      <c r="M37" s="39" t="s">
        <v>669</v>
      </c>
      <c r="N37" s="42">
        <v>431122.14260750002</v>
      </c>
      <c r="O37" s="93" t="s">
        <v>670</v>
      </c>
      <c r="P37" s="176"/>
    </row>
    <row r="38" spans="1:16" ht="24" customHeight="1" x14ac:dyDescent="0.2">
      <c r="A38" s="39" t="s">
        <v>671</v>
      </c>
      <c r="B38" s="40" t="s">
        <v>48</v>
      </c>
      <c r="C38" s="40" t="s">
        <v>672</v>
      </c>
      <c r="D38" s="40" t="s">
        <v>165</v>
      </c>
      <c r="E38" s="41" t="s">
        <v>50</v>
      </c>
      <c r="F38" s="39" t="s">
        <v>648</v>
      </c>
      <c r="G38" s="39" t="s">
        <v>498</v>
      </c>
      <c r="H38" s="39" t="s">
        <v>673</v>
      </c>
      <c r="I38" s="39" t="s">
        <v>498</v>
      </c>
      <c r="J38" s="39" t="s">
        <v>674</v>
      </c>
      <c r="K38" s="39" t="s">
        <v>498</v>
      </c>
      <c r="L38" s="42">
        <v>1275.2557343999999</v>
      </c>
      <c r="M38" s="39" t="s">
        <v>675</v>
      </c>
      <c r="N38" s="42">
        <v>432397.39834190003</v>
      </c>
      <c r="O38" s="93" t="s">
        <v>676</v>
      </c>
      <c r="P38" s="176"/>
    </row>
    <row r="39" spans="1:16" ht="24" customHeight="1" x14ac:dyDescent="0.2">
      <c r="A39" s="39" t="s">
        <v>677</v>
      </c>
      <c r="B39" s="40" t="s">
        <v>48</v>
      </c>
      <c r="C39" s="40" t="s">
        <v>678</v>
      </c>
      <c r="D39" s="40" t="s">
        <v>165</v>
      </c>
      <c r="E39" s="41" t="s">
        <v>50</v>
      </c>
      <c r="F39" s="39" t="s">
        <v>679</v>
      </c>
      <c r="G39" s="39" t="s">
        <v>498</v>
      </c>
      <c r="H39" s="39" t="s">
        <v>549</v>
      </c>
      <c r="I39" s="39" t="s">
        <v>498</v>
      </c>
      <c r="J39" s="39" t="s">
        <v>680</v>
      </c>
      <c r="K39" s="39" t="s">
        <v>498</v>
      </c>
      <c r="L39" s="42">
        <v>1244.4644757599999</v>
      </c>
      <c r="M39" s="39" t="s">
        <v>675</v>
      </c>
      <c r="N39" s="42">
        <v>433641.86281770002</v>
      </c>
      <c r="O39" s="93" t="s">
        <v>681</v>
      </c>
      <c r="P39" s="176"/>
    </row>
    <row r="40" spans="1:16" ht="24" customHeight="1" x14ac:dyDescent="0.2">
      <c r="A40" s="39" t="s">
        <v>682</v>
      </c>
      <c r="B40" s="40" t="s">
        <v>48</v>
      </c>
      <c r="C40" s="40" t="s">
        <v>683</v>
      </c>
      <c r="D40" s="40" t="s">
        <v>168</v>
      </c>
      <c r="E40" s="41" t="s">
        <v>50</v>
      </c>
      <c r="F40" s="39" t="s">
        <v>684</v>
      </c>
      <c r="G40" s="39" t="s">
        <v>498</v>
      </c>
      <c r="H40" s="39" t="s">
        <v>685</v>
      </c>
      <c r="I40" s="39" t="s">
        <v>498</v>
      </c>
      <c r="J40" s="39" t="s">
        <v>686</v>
      </c>
      <c r="K40" s="39" t="s">
        <v>498</v>
      </c>
      <c r="L40" s="42">
        <v>1231.442448456</v>
      </c>
      <c r="M40" s="39" t="s">
        <v>687</v>
      </c>
      <c r="N40" s="42">
        <v>434873.30526619998</v>
      </c>
      <c r="O40" s="93" t="s">
        <v>688</v>
      </c>
      <c r="P40" s="176"/>
    </row>
    <row r="41" spans="1:16" ht="24" customHeight="1" x14ac:dyDescent="0.2">
      <c r="A41" s="39" t="s">
        <v>689</v>
      </c>
      <c r="B41" s="40" t="s">
        <v>48</v>
      </c>
      <c r="C41" s="40" t="s">
        <v>690</v>
      </c>
      <c r="D41" s="40" t="s">
        <v>165</v>
      </c>
      <c r="E41" s="41" t="s">
        <v>50</v>
      </c>
      <c r="F41" s="39" t="s">
        <v>691</v>
      </c>
      <c r="G41" s="39" t="s">
        <v>498</v>
      </c>
      <c r="H41" s="39" t="s">
        <v>549</v>
      </c>
      <c r="I41" s="39" t="s">
        <v>498</v>
      </c>
      <c r="J41" s="39" t="s">
        <v>692</v>
      </c>
      <c r="K41" s="39" t="s">
        <v>498</v>
      </c>
      <c r="L41" s="42">
        <v>1223.5777963200001</v>
      </c>
      <c r="M41" s="39" t="s">
        <v>687</v>
      </c>
      <c r="N41" s="42">
        <v>436096.88306249998</v>
      </c>
      <c r="O41" s="93" t="s">
        <v>693</v>
      </c>
      <c r="P41" s="176"/>
    </row>
    <row r="42" spans="1:16" ht="36" customHeight="1" x14ac:dyDescent="0.2">
      <c r="A42" s="39" t="s">
        <v>694</v>
      </c>
      <c r="B42" s="40" t="s">
        <v>48</v>
      </c>
      <c r="C42" s="40" t="s">
        <v>695</v>
      </c>
      <c r="D42" s="40" t="s">
        <v>168</v>
      </c>
      <c r="E42" s="41" t="s">
        <v>142</v>
      </c>
      <c r="F42" s="39" t="s">
        <v>696</v>
      </c>
      <c r="G42" s="39" t="s">
        <v>498</v>
      </c>
      <c r="H42" s="39" t="s">
        <v>697</v>
      </c>
      <c r="I42" s="39" t="s">
        <v>498</v>
      </c>
      <c r="J42" s="39" t="s">
        <v>698</v>
      </c>
      <c r="K42" s="39" t="s">
        <v>498</v>
      </c>
      <c r="L42" s="42">
        <v>1210.5076793820001</v>
      </c>
      <c r="M42" s="39" t="s">
        <v>687</v>
      </c>
      <c r="N42" s="42">
        <v>437307.39074190002</v>
      </c>
      <c r="O42" s="93" t="s">
        <v>699</v>
      </c>
      <c r="P42" s="176"/>
    </row>
    <row r="43" spans="1:16" ht="24" customHeight="1" x14ac:dyDescent="0.2">
      <c r="A43" s="39" t="s">
        <v>700</v>
      </c>
      <c r="B43" s="40" t="s">
        <v>48</v>
      </c>
      <c r="C43" s="40" t="s">
        <v>701</v>
      </c>
      <c r="D43" s="40" t="s">
        <v>168</v>
      </c>
      <c r="E43" s="41" t="s">
        <v>50</v>
      </c>
      <c r="F43" s="39" t="s">
        <v>635</v>
      </c>
      <c r="G43" s="39" t="s">
        <v>498</v>
      </c>
      <c r="H43" s="39" t="s">
        <v>702</v>
      </c>
      <c r="I43" s="39" t="s">
        <v>498</v>
      </c>
      <c r="J43" s="39" t="s">
        <v>703</v>
      </c>
      <c r="K43" s="39" t="s">
        <v>498</v>
      </c>
      <c r="L43" s="42">
        <v>1101.3812749399999</v>
      </c>
      <c r="M43" s="39" t="s">
        <v>704</v>
      </c>
      <c r="N43" s="42">
        <v>438408.77201680001</v>
      </c>
      <c r="O43" s="93" t="s">
        <v>705</v>
      </c>
      <c r="P43" s="176"/>
    </row>
    <row r="44" spans="1:16" ht="24" customHeight="1" x14ac:dyDescent="0.2">
      <c r="A44" s="39" t="s">
        <v>291</v>
      </c>
      <c r="B44" s="40" t="s">
        <v>48</v>
      </c>
      <c r="C44" s="40" t="s">
        <v>292</v>
      </c>
      <c r="D44" s="40" t="s">
        <v>186</v>
      </c>
      <c r="E44" s="41" t="s">
        <v>244</v>
      </c>
      <c r="F44" s="39" t="s">
        <v>706</v>
      </c>
      <c r="G44" s="39" t="s">
        <v>498</v>
      </c>
      <c r="H44" s="39" t="s">
        <v>707</v>
      </c>
      <c r="I44" s="39" t="s">
        <v>498</v>
      </c>
      <c r="J44" s="39" t="s">
        <v>708</v>
      </c>
      <c r="K44" s="39" t="s">
        <v>498</v>
      </c>
      <c r="L44" s="42">
        <v>971.99109629999998</v>
      </c>
      <c r="M44" s="39" t="s">
        <v>709</v>
      </c>
      <c r="N44" s="42">
        <v>439380.76311310002</v>
      </c>
      <c r="O44" s="93" t="s">
        <v>710</v>
      </c>
      <c r="P44" s="176"/>
    </row>
    <row r="45" spans="1:16" ht="24" customHeight="1" x14ac:dyDescent="0.2">
      <c r="A45" s="39" t="s">
        <v>711</v>
      </c>
      <c r="B45" s="40" t="s">
        <v>48</v>
      </c>
      <c r="C45" s="40" t="s">
        <v>712</v>
      </c>
      <c r="D45" s="40" t="s">
        <v>165</v>
      </c>
      <c r="E45" s="41" t="s">
        <v>50</v>
      </c>
      <c r="F45" s="39" t="s">
        <v>713</v>
      </c>
      <c r="G45" s="39" t="s">
        <v>498</v>
      </c>
      <c r="H45" s="39" t="s">
        <v>662</v>
      </c>
      <c r="I45" s="39" t="s">
        <v>498</v>
      </c>
      <c r="J45" s="39" t="s">
        <v>714</v>
      </c>
      <c r="K45" s="39" t="s">
        <v>498</v>
      </c>
      <c r="L45" s="42">
        <v>956.39750624600003</v>
      </c>
      <c r="M45" s="39" t="s">
        <v>715</v>
      </c>
      <c r="N45" s="42">
        <v>440337.16061929998</v>
      </c>
      <c r="O45" s="93" t="s">
        <v>716</v>
      </c>
      <c r="P45" s="176"/>
    </row>
    <row r="46" spans="1:16" ht="24" customHeight="1" x14ac:dyDescent="0.2">
      <c r="A46" s="39" t="s">
        <v>717</v>
      </c>
      <c r="B46" s="40" t="s">
        <v>48</v>
      </c>
      <c r="C46" s="40" t="s">
        <v>718</v>
      </c>
      <c r="D46" s="40" t="s">
        <v>186</v>
      </c>
      <c r="E46" s="41" t="s">
        <v>119</v>
      </c>
      <c r="F46" s="39" t="s">
        <v>719</v>
      </c>
      <c r="G46" s="39" t="s">
        <v>498</v>
      </c>
      <c r="H46" s="39" t="s">
        <v>720</v>
      </c>
      <c r="I46" s="39" t="s">
        <v>498</v>
      </c>
      <c r="J46" s="39" t="s">
        <v>721</v>
      </c>
      <c r="K46" s="39" t="s">
        <v>498</v>
      </c>
      <c r="L46" s="42">
        <v>881.25033287999997</v>
      </c>
      <c r="M46" s="39" t="s">
        <v>722</v>
      </c>
      <c r="N46" s="42">
        <v>441218.41095220001</v>
      </c>
      <c r="O46" s="93" t="s">
        <v>723</v>
      </c>
      <c r="P46" s="176"/>
    </row>
    <row r="47" spans="1:16" ht="24" customHeight="1" x14ac:dyDescent="0.2">
      <c r="A47" s="39" t="s">
        <v>724</v>
      </c>
      <c r="B47" s="40" t="s">
        <v>48</v>
      </c>
      <c r="C47" s="40" t="s">
        <v>725</v>
      </c>
      <c r="D47" s="40" t="s">
        <v>168</v>
      </c>
      <c r="E47" s="41" t="s">
        <v>50</v>
      </c>
      <c r="F47" s="39" t="s">
        <v>684</v>
      </c>
      <c r="G47" s="39" t="s">
        <v>498</v>
      </c>
      <c r="H47" s="39" t="s">
        <v>726</v>
      </c>
      <c r="I47" s="39" t="s">
        <v>498</v>
      </c>
      <c r="J47" s="39" t="s">
        <v>727</v>
      </c>
      <c r="K47" s="39" t="s">
        <v>498</v>
      </c>
      <c r="L47" s="42">
        <v>830.29074176200004</v>
      </c>
      <c r="M47" s="39" t="s">
        <v>728</v>
      </c>
      <c r="N47" s="42">
        <v>442048.70169399999</v>
      </c>
      <c r="O47" s="93" t="s">
        <v>729</v>
      </c>
      <c r="P47" s="176"/>
    </row>
    <row r="48" spans="1:16" ht="24" customHeight="1" x14ac:dyDescent="0.2">
      <c r="A48" s="39" t="s">
        <v>324</v>
      </c>
      <c r="B48" s="40" t="s">
        <v>48</v>
      </c>
      <c r="C48" s="40" t="s">
        <v>325</v>
      </c>
      <c r="D48" s="40" t="s">
        <v>186</v>
      </c>
      <c r="E48" s="41" t="s">
        <v>119</v>
      </c>
      <c r="F48" s="39" t="s">
        <v>730</v>
      </c>
      <c r="G48" s="39" t="s">
        <v>498</v>
      </c>
      <c r="H48" s="39" t="s">
        <v>731</v>
      </c>
      <c r="I48" s="39" t="s">
        <v>498</v>
      </c>
      <c r="J48" s="39" t="s">
        <v>732</v>
      </c>
      <c r="K48" s="39" t="s">
        <v>498</v>
      </c>
      <c r="L48" s="42">
        <v>745.74720000000002</v>
      </c>
      <c r="M48" s="39" t="s">
        <v>733</v>
      </c>
      <c r="N48" s="42">
        <v>442794.44889399997</v>
      </c>
      <c r="O48" s="93" t="s">
        <v>734</v>
      </c>
      <c r="P48" s="176"/>
    </row>
    <row r="49" spans="1:16" ht="24" customHeight="1" x14ac:dyDescent="0.2">
      <c r="A49" s="39" t="s">
        <v>252</v>
      </c>
      <c r="B49" s="40" t="s">
        <v>48</v>
      </c>
      <c r="C49" s="40" t="s">
        <v>253</v>
      </c>
      <c r="D49" s="40" t="s">
        <v>186</v>
      </c>
      <c r="E49" s="41" t="s">
        <v>119</v>
      </c>
      <c r="F49" s="39" t="s">
        <v>735</v>
      </c>
      <c r="G49" s="39" t="s">
        <v>498</v>
      </c>
      <c r="H49" s="39" t="s">
        <v>736</v>
      </c>
      <c r="I49" s="39" t="s">
        <v>498</v>
      </c>
      <c r="J49" s="39" t="s">
        <v>737</v>
      </c>
      <c r="K49" s="39" t="s">
        <v>498</v>
      </c>
      <c r="L49" s="42">
        <v>615.26392199999998</v>
      </c>
      <c r="M49" s="39" t="s">
        <v>738</v>
      </c>
      <c r="N49" s="42">
        <v>443409.71281599998</v>
      </c>
      <c r="O49" s="93" t="s">
        <v>739</v>
      </c>
      <c r="P49" s="176"/>
    </row>
    <row r="50" spans="1:16" ht="24" customHeight="1" x14ac:dyDescent="0.2">
      <c r="A50" s="39" t="s">
        <v>740</v>
      </c>
      <c r="B50" s="40" t="s">
        <v>48</v>
      </c>
      <c r="C50" s="40" t="s">
        <v>741</v>
      </c>
      <c r="D50" s="40" t="s">
        <v>186</v>
      </c>
      <c r="E50" s="41" t="s">
        <v>244</v>
      </c>
      <c r="F50" s="39" t="s">
        <v>742</v>
      </c>
      <c r="G50" s="39" t="s">
        <v>498</v>
      </c>
      <c r="H50" s="39" t="s">
        <v>743</v>
      </c>
      <c r="I50" s="39" t="s">
        <v>498</v>
      </c>
      <c r="J50" s="39" t="s">
        <v>744</v>
      </c>
      <c r="K50" s="39" t="s">
        <v>498</v>
      </c>
      <c r="L50" s="42">
        <v>596.07748524299996</v>
      </c>
      <c r="M50" s="39" t="s">
        <v>745</v>
      </c>
      <c r="N50" s="42">
        <v>444005.7903012</v>
      </c>
      <c r="O50" s="93" t="s">
        <v>746</v>
      </c>
      <c r="P50" s="176"/>
    </row>
    <row r="51" spans="1:16" ht="24" customHeight="1" x14ac:dyDescent="0.2">
      <c r="A51" s="39" t="s">
        <v>263</v>
      </c>
      <c r="B51" s="40" t="s">
        <v>48</v>
      </c>
      <c r="C51" s="40" t="s">
        <v>264</v>
      </c>
      <c r="D51" s="40" t="s">
        <v>186</v>
      </c>
      <c r="E51" s="41" t="s">
        <v>81</v>
      </c>
      <c r="F51" s="39" t="s">
        <v>747</v>
      </c>
      <c r="G51" s="39" t="s">
        <v>498</v>
      </c>
      <c r="H51" s="39" t="s">
        <v>408</v>
      </c>
      <c r="I51" s="39" t="s">
        <v>498</v>
      </c>
      <c r="J51" s="39" t="s">
        <v>748</v>
      </c>
      <c r="K51" s="39" t="s">
        <v>498</v>
      </c>
      <c r="L51" s="42">
        <v>536.07153600000004</v>
      </c>
      <c r="M51" s="39" t="s">
        <v>749</v>
      </c>
      <c r="N51" s="42">
        <v>444541.86183720001</v>
      </c>
      <c r="O51" s="93" t="s">
        <v>750</v>
      </c>
      <c r="P51" s="176"/>
    </row>
    <row r="52" spans="1:16" ht="24" customHeight="1" x14ac:dyDescent="0.2">
      <c r="A52" s="39" t="s">
        <v>751</v>
      </c>
      <c r="B52" s="40" t="s">
        <v>48</v>
      </c>
      <c r="C52" s="40" t="s">
        <v>752</v>
      </c>
      <c r="D52" s="40" t="s">
        <v>168</v>
      </c>
      <c r="E52" s="41" t="s">
        <v>50</v>
      </c>
      <c r="F52" s="39" t="s">
        <v>753</v>
      </c>
      <c r="G52" s="39" t="s">
        <v>498</v>
      </c>
      <c r="H52" s="39" t="s">
        <v>754</v>
      </c>
      <c r="I52" s="39" t="s">
        <v>498</v>
      </c>
      <c r="J52" s="39" t="s">
        <v>755</v>
      </c>
      <c r="K52" s="39" t="s">
        <v>498</v>
      </c>
      <c r="L52" s="42">
        <v>522.46934160000001</v>
      </c>
      <c r="M52" s="39" t="s">
        <v>749</v>
      </c>
      <c r="N52" s="42">
        <v>445064.33117880003</v>
      </c>
      <c r="O52" s="93" t="s">
        <v>756</v>
      </c>
      <c r="P52" s="176"/>
    </row>
    <row r="53" spans="1:16" ht="24" customHeight="1" x14ac:dyDescent="0.2">
      <c r="A53" s="39" t="s">
        <v>180</v>
      </c>
      <c r="B53" s="40" t="s">
        <v>48</v>
      </c>
      <c r="C53" s="40" t="s">
        <v>181</v>
      </c>
      <c r="D53" s="40" t="s">
        <v>168</v>
      </c>
      <c r="E53" s="41" t="s">
        <v>54</v>
      </c>
      <c r="F53" s="39" t="s">
        <v>625</v>
      </c>
      <c r="G53" s="39" t="s">
        <v>498</v>
      </c>
      <c r="H53" s="39" t="s">
        <v>757</v>
      </c>
      <c r="I53" s="39" t="s">
        <v>498</v>
      </c>
      <c r="J53" s="39" t="s">
        <v>758</v>
      </c>
      <c r="K53" s="39" t="s">
        <v>498</v>
      </c>
      <c r="L53" s="42">
        <v>490.88</v>
      </c>
      <c r="M53" s="39" t="s">
        <v>759</v>
      </c>
      <c r="N53" s="42">
        <v>445555.21117879997</v>
      </c>
      <c r="O53" s="93" t="s">
        <v>760</v>
      </c>
      <c r="P53" s="176"/>
    </row>
    <row r="54" spans="1:16" ht="24" customHeight="1" x14ac:dyDescent="0.2">
      <c r="A54" s="39" t="s">
        <v>322</v>
      </c>
      <c r="B54" s="40" t="s">
        <v>140</v>
      </c>
      <c r="C54" s="40" t="s">
        <v>323</v>
      </c>
      <c r="D54" s="40" t="s">
        <v>186</v>
      </c>
      <c r="E54" s="41" t="s">
        <v>119</v>
      </c>
      <c r="F54" s="39" t="s">
        <v>761</v>
      </c>
      <c r="G54" s="39" t="s">
        <v>498</v>
      </c>
      <c r="H54" s="39" t="s">
        <v>762</v>
      </c>
      <c r="I54" s="39" t="s">
        <v>498</v>
      </c>
      <c r="J54" s="39" t="s">
        <v>763</v>
      </c>
      <c r="K54" s="39" t="s">
        <v>498</v>
      </c>
      <c r="L54" s="42">
        <v>389.631936</v>
      </c>
      <c r="M54" s="39" t="s">
        <v>764</v>
      </c>
      <c r="N54" s="42">
        <v>445944.84311479999</v>
      </c>
      <c r="O54" s="93" t="s">
        <v>765</v>
      </c>
      <c r="P54" s="176"/>
    </row>
    <row r="55" spans="1:16" ht="24" customHeight="1" x14ac:dyDescent="0.2">
      <c r="A55" s="39" t="s">
        <v>766</v>
      </c>
      <c r="B55" s="40" t="s">
        <v>48</v>
      </c>
      <c r="C55" s="40" t="s">
        <v>767</v>
      </c>
      <c r="D55" s="40" t="s">
        <v>165</v>
      </c>
      <c r="E55" s="41" t="s">
        <v>50</v>
      </c>
      <c r="F55" s="39" t="s">
        <v>768</v>
      </c>
      <c r="G55" s="39" t="s">
        <v>498</v>
      </c>
      <c r="H55" s="39" t="s">
        <v>769</v>
      </c>
      <c r="I55" s="39" t="s">
        <v>498</v>
      </c>
      <c r="J55" s="39" t="s">
        <v>770</v>
      </c>
      <c r="K55" s="39" t="s">
        <v>498</v>
      </c>
      <c r="L55" s="42">
        <v>385.46531560900002</v>
      </c>
      <c r="M55" s="39" t="s">
        <v>764</v>
      </c>
      <c r="N55" s="42">
        <v>446330.30843039998</v>
      </c>
      <c r="O55" s="93" t="s">
        <v>771</v>
      </c>
      <c r="P55" s="176"/>
    </row>
    <row r="56" spans="1:16" ht="36" customHeight="1" x14ac:dyDescent="0.2">
      <c r="A56" s="39" t="s">
        <v>215</v>
      </c>
      <c r="B56" s="40" t="s">
        <v>48</v>
      </c>
      <c r="C56" s="40" t="s">
        <v>76</v>
      </c>
      <c r="D56" s="40" t="s">
        <v>168</v>
      </c>
      <c r="E56" s="41" t="s">
        <v>216</v>
      </c>
      <c r="F56" s="39" t="s">
        <v>772</v>
      </c>
      <c r="G56" s="39" t="s">
        <v>498</v>
      </c>
      <c r="H56" s="39" t="s">
        <v>477</v>
      </c>
      <c r="I56" s="39" t="s">
        <v>498</v>
      </c>
      <c r="J56" s="39" t="s">
        <v>478</v>
      </c>
      <c r="K56" s="39" t="s">
        <v>498</v>
      </c>
      <c r="L56" s="42">
        <v>370.09</v>
      </c>
      <c r="M56" s="39" t="s">
        <v>773</v>
      </c>
      <c r="N56" s="42">
        <v>446700.3984304</v>
      </c>
      <c r="O56" s="93" t="s">
        <v>774</v>
      </c>
      <c r="P56" s="176"/>
    </row>
    <row r="57" spans="1:16" ht="24" customHeight="1" x14ac:dyDescent="0.2">
      <c r="A57" s="39" t="s">
        <v>184</v>
      </c>
      <c r="B57" s="40" t="s">
        <v>48</v>
      </c>
      <c r="C57" s="40" t="s">
        <v>185</v>
      </c>
      <c r="D57" s="40" t="s">
        <v>186</v>
      </c>
      <c r="E57" s="41" t="s">
        <v>54</v>
      </c>
      <c r="F57" s="39" t="s">
        <v>625</v>
      </c>
      <c r="G57" s="39" t="s">
        <v>498</v>
      </c>
      <c r="H57" s="39" t="s">
        <v>775</v>
      </c>
      <c r="I57" s="39" t="s">
        <v>498</v>
      </c>
      <c r="J57" s="39" t="s">
        <v>776</v>
      </c>
      <c r="K57" s="39" t="s">
        <v>498</v>
      </c>
      <c r="L57" s="42">
        <v>368.5</v>
      </c>
      <c r="M57" s="39" t="s">
        <v>773</v>
      </c>
      <c r="N57" s="42">
        <v>447068.8984304</v>
      </c>
      <c r="O57" s="93" t="s">
        <v>777</v>
      </c>
      <c r="P57" s="176"/>
    </row>
    <row r="58" spans="1:16" ht="24" customHeight="1" x14ac:dyDescent="0.2">
      <c r="A58" s="39" t="s">
        <v>778</v>
      </c>
      <c r="B58" s="40" t="s">
        <v>48</v>
      </c>
      <c r="C58" s="40" t="s">
        <v>779</v>
      </c>
      <c r="D58" s="40" t="s">
        <v>165</v>
      </c>
      <c r="E58" s="41" t="s">
        <v>50</v>
      </c>
      <c r="F58" s="39" t="s">
        <v>780</v>
      </c>
      <c r="G58" s="39" t="s">
        <v>498</v>
      </c>
      <c r="H58" s="39" t="s">
        <v>769</v>
      </c>
      <c r="I58" s="39" t="s">
        <v>498</v>
      </c>
      <c r="J58" s="39" t="s">
        <v>781</v>
      </c>
      <c r="K58" s="39" t="s">
        <v>498</v>
      </c>
      <c r="L58" s="42">
        <v>300.35137361900001</v>
      </c>
      <c r="M58" s="39" t="s">
        <v>782</v>
      </c>
      <c r="N58" s="42">
        <v>447369.24980400002</v>
      </c>
      <c r="O58" s="93" t="s">
        <v>783</v>
      </c>
      <c r="P58" s="176"/>
    </row>
    <row r="59" spans="1:16" ht="24" customHeight="1" x14ac:dyDescent="0.2">
      <c r="A59" s="39" t="s">
        <v>784</v>
      </c>
      <c r="B59" s="40" t="s">
        <v>48</v>
      </c>
      <c r="C59" s="40" t="s">
        <v>785</v>
      </c>
      <c r="D59" s="40" t="s">
        <v>165</v>
      </c>
      <c r="E59" s="41" t="s">
        <v>50</v>
      </c>
      <c r="F59" s="39" t="s">
        <v>786</v>
      </c>
      <c r="G59" s="39" t="s">
        <v>498</v>
      </c>
      <c r="H59" s="39" t="s">
        <v>549</v>
      </c>
      <c r="I59" s="39" t="s">
        <v>498</v>
      </c>
      <c r="J59" s="39" t="s">
        <v>787</v>
      </c>
      <c r="K59" s="39" t="s">
        <v>498</v>
      </c>
      <c r="L59" s="42">
        <v>285.17994864000002</v>
      </c>
      <c r="M59" s="39" t="s">
        <v>788</v>
      </c>
      <c r="N59" s="42">
        <v>447654.42975259997</v>
      </c>
      <c r="O59" s="93" t="s">
        <v>789</v>
      </c>
      <c r="P59" s="176"/>
    </row>
    <row r="60" spans="1:16" ht="24" customHeight="1" x14ac:dyDescent="0.2">
      <c r="A60" s="39" t="s">
        <v>151</v>
      </c>
      <c r="B60" s="40" t="s">
        <v>43</v>
      </c>
      <c r="C60" s="40" t="s">
        <v>44</v>
      </c>
      <c r="D60" s="40" t="s">
        <v>152</v>
      </c>
      <c r="E60" s="41" t="s">
        <v>45</v>
      </c>
      <c r="F60" s="39" t="s">
        <v>790</v>
      </c>
      <c r="G60" s="39" t="s">
        <v>498</v>
      </c>
      <c r="H60" s="39" t="s">
        <v>485</v>
      </c>
      <c r="I60" s="39" t="s">
        <v>498</v>
      </c>
      <c r="J60" s="39" t="s">
        <v>485</v>
      </c>
      <c r="K60" s="39" t="s">
        <v>498</v>
      </c>
      <c r="L60" s="42">
        <v>273.93</v>
      </c>
      <c r="M60" s="39" t="s">
        <v>788</v>
      </c>
      <c r="N60" s="42">
        <v>447928.35975260002</v>
      </c>
      <c r="O60" s="93" t="s">
        <v>791</v>
      </c>
      <c r="P60" s="176"/>
    </row>
    <row r="61" spans="1:16" ht="48" customHeight="1" x14ac:dyDescent="0.2">
      <c r="A61" s="39" t="s">
        <v>792</v>
      </c>
      <c r="B61" s="40" t="s">
        <v>48</v>
      </c>
      <c r="C61" s="40" t="s">
        <v>793</v>
      </c>
      <c r="D61" s="40" t="s">
        <v>168</v>
      </c>
      <c r="E61" s="41" t="s">
        <v>142</v>
      </c>
      <c r="F61" s="39" t="s">
        <v>794</v>
      </c>
      <c r="G61" s="39" t="s">
        <v>498</v>
      </c>
      <c r="H61" s="39" t="s">
        <v>795</v>
      </c>
      <c r="I61" s="39" t="s">
        <v>498</v>
      </c>
      <c r="J61" s="39" t="s">
        <v>796</v>
      </c>
      <c r="K61" s="39" t="s">
        <v>498</v>
      </c>
      <c r="L61" s="42">
        <v>254.26881677399999</v>
      </c>
      <c r="M61" s="39" t="s">
        <v>788</v>
      </c>
      <c r="N61" s="42">
        <v>448182.6285694</v>
      </c>
      <c r="O61" s="93" t="s">
        <v>797</v>
      </c>
      <c r="P61" s="176"/>
    </row>
    <row r="62" spans="1:16" ht="24" customHeight="1" x14ac:dyDescent="0.2">
      <c r="A62" s="39" t="s">
        <v>174</v>
      </c>
      <c r="B62" s="40" t="s">
        <v>48</v>
      </c>
      <c r="C62" s="40" t="s">
        <v>175</v>
      </c>
      <c r="D62" s="40" t="s">
        <v>152</v>
      </c>
      <c r="E62" s="41" t="s">
        <v>50</v>
      </c>
      <c r="F62" s="39" t="s">
        <v>620</v>
      </c>
      <c r="G62" s="39" t="s">
        <v>498</v>
      </c>
      <c r="H62" s="39" t="s">
        <v>483</v>
      </c>
      <c r="I62" s="39" t="s">
        <v>498</v>
      </c>
      <c r="J62" s="39" t="s">
        <v>798</v>
      </c>
      <c r="K62" s="39" t="s">
        <v>498</v>
      </c>
      <c r="L62" s="42">
        <v>232.56904393100001</v>
      </c>
      <c r="M62" s="39" t="s">
        <v>799</v>
      </c>
      <c r="N62" s="42">
        <v>448415.1976133</v>
      </c>
      <c r="O62" s="93" t="s">
        <v>800</v>
      </c>
      <c r="P62" s="176"/>
    </row>
    <row r="63" spans="1:16" ht="24" customHeight="1" x14ac:dyDescent="0.2">
      <c r="A63" s="39" t="s">
        <v>801</v>
      </c>
      <c r="B63" s="40" t="s">
        <v>48</v>
      </c>
      <c r="C63" s="40" t="s">
        <v>802</v>
      </c>
      <c r="D63" s="40" t="s">
        <v>168</v>
      </c>
      <c r="E63" s="41" t="s">
        <v>50</v>
      </c>
      <c r="F63" s="39" t="s">
        <v>803</v>
      </c>
      <c r="G63" s="39" t="s">
        <v>498</v>
      </c>
      <c r="H63" s="39" t="s">
        <v>804</v>
      </c>
      <c r="I63" s="39" t="s">
        <v>498</v>
      </c>
      <c r="J63" s="39" t="s">
        <v>805</v>
      </c>
      <c r="K63" s="39" t="s">
        <v>498</v>
      </c>
      <c r="L63" s="42">
        <v>210.52799999999996</v>
      </c>
      <c r="M63" s="39" t="s">
        <v>799</v>
      </c>
      <c r="N63" s="42">
        <v>448625.72561329999</v>
      </c>
      <c r="O63" s="93" t="s">
        <v>806</v>
      </c>
      <c r="P63" s="176"/>
    </row>
    <row r="64" spans="1:16" ht="24" customHeight="1" x14ac:dyDescent="0.2">
      <c r="A64" s="39" t="s">
        <v>807</v>
      </c>
      <c r="B64" s="40" t="s">
        <v>48</v>
      </c>
      <c r="C64" s="40" t="s">
        <v>808</v>
      </c>
      <c r="D64" s="40" t="s">
        <v>165</v>
      </c>
      <c r="E64" s="41" t="s">
        <v>50</v>
      </c>
      <c r="F64" s="39" t="s">
        <v>809</v>
      </c>
      <c r="G64" s="39" t="s">
        <v>498</v>
      </c>
      <c r="H64" s="39" t="s">
        <v>810</v>
      </c>
      <c r="I64" s="39" t="s">
        <v>498</v>
      </c>
      <c r="J64" s="39" t="s">
        <v>811</v>
      </c>
      <c r="K64" s="39" t="s">
        <v>498</v>
      </c>
      <c r="L64" s="42">
        <v>202.55884790399998</v>
      </c>
      <c r="M64" s="39" t="s">
        <v>812</v>
      </c>
      <c r="N64" s="42">
        <v>448828.2844612</v>
      </c>
      <c r="O64" s="93" t="s">
        <v>813</v>
      </c>
      <c r="P64" s="176"/>
    </row>
    <row r="65" spans="1:16" ht="24" customHeight="1" x14ac:dyDescent="0.2">
      <c r="A65" s="39" t="s">
        <v>814</v>
      </c>
      <c r="B65" s="40" t="s">
        <v>48</v>
      </c>
      <c r="C65" s="40" t="s">
        <v>815</v>
      </c>
      <c r="D65" s="40" t="s">
        <v>168</v>
      </c>
      <c r="E65" s="41" t="s">
        <v>50</v>
      </c>
      <c r="F65" s="39" t="s">
        <v>753</v>
      </c>
      <c r="G65" s="39" t="s">
        <v>498</v>
      </c>
      <c r="H65" s="39" t="s">
        <v>816</v>
      </c>
      <c r="I65" s="39" t="s">
        <v>498</v>
      </c>
      <c r="J65" s="39" t="s">
        <v>817</v>
      </c>
      <c r="K65" s="39" t="s">
        <v>498</v>
      </c>
      <c r="L65" s="42">
        <v>185.6141082</v>
      </c>
      <c r="M65" s="39" t="s">
        <v>812</v>
      </c>
      <c r="N65" s="42">
        <v>449013.89856940001</v>
      </c>
      <c r="O65" s="93" t="s">
        <v>818</v>
      </c>
      <c r="P65" s="176"/>
    </row>
    <row r="66" spans="1:16" ht="24" customHeight="1" x14ac:dyDescent="0.2">
      <c r="A66" s="39" t="s">
        <v>819</v>
      </c>
      <c r="B66" s="40" t="s">
        <v>48</v>
      </c>
      <c r="C66" s="40" t="s">
        <v>820</v>
      </c>
      <c r="D66" s="40" t="s">
        <v>186</v>
      </c>
      <c r="E66" s="41" t="s">
        <v>821</v>
      </c>
      <c r="F66" s="39" t="s">
        <v>822</v>
      </c>
      <c r="G66" s="39" t="s">
        <v>498</v>
      </c>
      <c r="H66" s="39" t="s">
        <v>621</v>
      </c>
      <c r="I66" s="39" t="s">
        <v>498</v>
      </c>
      <c r="J66" s="39" t="s">
        <v>823</v>
      </c>
      <c r="K66" s="39" t="s">
        <v>498</v>
      </c>
      <c r="L66" s="42">
        <v>157.88008642</v>
      </c>
      <c r="M66" s="39" t="s">
        <v>812</v>
      </c>
      <c r="N66" s="42">
        <v>449171.77865579998</v>
      </c>
      <c r="O66" s="93" t="s">
        <v>824</v>
      </c>
      <c r="P66" s="176"/>
    </row>
    <row r="67" spans="1:16" ht="24" customHeight="1" x14ac:dyDescent="0.2">
      <c r="A67" s="39" t="s">
        <v>825</v>
      </c>
      <c r="B67" s="40" t="s">
        <v>48</v>
      </c>
      <c r="C67" s="40" t="s">
        <v>826</v>
      </c>
      <c r="D67" s="40" t="s">
        <v>168</v>
      </c>
      <c r="E67" s="41" t="s">
        <v>50</v>
      </c>
      <c r="F67" s="39" t="s">
        <v>803</v>
      </c>
      <c r="G67" s="39" t="s">
        <v>498</v>
      </c>
      <c r="H67" s="39" t="s">
        <v>827</v>
      </c>
      <c r="I67" s="39" t="s">
        <v>498</v>
      </c>
      <c r="J67" s="39" t="s">
        <v>828</v>
      </c>
      <c r="K67" s="39" t="s">
        <v>498</v>
      </c>
      <c r="L67" s="42">
        <v>153.40799999999999</v>
      </c>
      <c r="M67" s="39" t="s">
        <v>829</v>
      </c>
      <c r="N67" s="42">
        <v>449325.18665579997</v>
      </c>
      <c r="O67" s="93" t="s">
        <v>830</v>
      </c>
      <c r="P67" s="176"/>
    </row>
    <row r="68" spans="1:16" ht="48" customHeight="1" x14ac:dyDescent="0.2">
      <c r="A68" s="39" t="s">
        <v>831</v>
      </c>
      <c r="B68" s="40" t="s">
        <v>48</v>
      </c>
      <c r="C68" s="40" t="s">
        <v>832</v>
      </c>
      <c r="D68" s="40" t="s">
        <v>168</v>
      </c>
      <c r="E68" s="41" t="s">
        <v>142</v>
      </c>
      <c r="F68" s="39" t="s">
        <v>833</v>
      </c>
      <c r="G68" s="39" t="s">
        <v>498</v>
      </c>
      <c r="H68" s="39" t="s">
        <v>834</v>
      </c>
      <c r="I68" s="39" t="s">
        <v>498</v>
      </c>
      <c r="J68" s="39" t="s">
        <v>835</v>
      </c>
      <c r="K68" s="39" t="s">
        <v>498</v>
      </c>
      <c r="L68" s="42">
        <v>144.85671723999999</v>
      </c>
      <c r="M68" s="39" t="s">
        <v>829</v>
      </c>
      <c r="N68" s="42">
        <v>449470.04337299999</v>
      </c>
      <c r="O68" s="93" t="s">
        <v>836</v>
      </c>
      <c r="P68" s="176"/>
    </row>
    <row r="69" spans="1:16" ht="24" customHeight="1" x14ac:dyDescent="0.2">
      <c r="A69" s="39" t="s">
        <v>837</v>
      </c>
      <c r="B69" s="40" t="s">
        <v>48</v>
      </c>
      <c r="C69" s="40" t="s">
        <v>838</v>
      </c>
      <c r="D69" s="40" t="s">
        <v>165</v>
      </c>
      <c r="E69" s="41" t="s">
        <v>50</v>
      </c>
      <c r="F69" s="39" t="s">
        <v>839</v>
      </c>
      <c r="G69" s="39" t="s">
        <v>498</v>
      </c>
      <c r="H69" s="39" t="s">
        <v>840</v>
      </c>
      <c r="I69" s="39" t="s">
        <v>498</v>
      </c>
      <c r="J69" s="39" t="s">
        <v>841</v>
      </c>
      <c r="K69" s="39" t="s">
        <v>498</v>
      </c>
      <c r="L69" s="42">
        <v>133.54255240000001</v>
      </c>
      <c r="M69" s="39" t="s">
        <v>829</v>
      </c>
      <c r="N69" s="42">
        <v>449603.58592540002</v>
      </c>
      <c r="O69" s="93" t="s">
        <v>842</v>
      </c>
      <c r="P69" s="176"/>
    </row>
    <row r="70" spans="1:16" ht="24" customHeight="1" x14ac:dyDescent="0.2">
      <c r="A70" s="39" t="s">
        <v>843</v>
      </c>
      <c r="B70" s="40" t="s">
        <v>48</v>
      </c>
      <c r="C70" s="40" t="s">
        <v>844</v>
      </c>
      <c r="D70" s="40" t="s">
        <v>168</v>
      </c>
      <c r="E70" s="41" t="s">
        <v>50</v>
      </c>
      <c r="F70" s="39" t="s">
        <v>845</v>
      </c>
      <c r="G70" s="39" t="s">
        <v>498</v>
      </c>
      <c r="H70" s="39" t="s">
        <v>846</v>
      </c>
      <c r="I70" s="39" t="s">
        <v>498</v>
      </c>
      <c r="J70" s="39" t="s">
        <v>847</v>
      </c>
      <c r="K70" s="39" t="s">
        <v>498</v>
      </c>
      <c r="L70" s="42">
        <v>107.18842836</v>
      </c>
      <c r="M70" s="39" t="s">
        <v>848</v>
      </c>
      <c r="N70" s="42">
        <v>449710.77435379999</v>
      </c>
      <c r="O70" s="93" t="s">
        <v>849</v>
      </c>
      <c r="P70" s="176"/>
    </row>
    <row r="71" spans="1:16" ht="24" customHeight="1" x14ac:dyDescent="0.2">
      <c r="A71" s="39" t="s">
        <v>850</v>
      </c>
      <c r="B71" s="40" t="s">
        <v>48</v>
      </c>
      <c r="C71" s="40" t="s">
        <v>851</v>
      </c>
      <c r="D71" s="40" t="s">
        <v>168</v>
      </c>
      <c r="E71" s="41" t="s">
        <v>50</v>
      </c>
      <c r="F71" s="39" t="s">
        <v>852</v>
      </c>
      <c r="G71" s="39" t="s">
        <v>498</v>
      </c>
      <c r="H71" s="39" t="s">
        <v>853</v>
      </c>
      <c r="I71" s="39" t="s">
        <v>498</v>
      </c>
      <c r="J71" s="39" t="s">
        <v>854</v>
      </c>
      <c r="K71" s="39" t="s">
        <v>498</v>
      </c>
      <c r="L71" s="42">
        <v>103.04497425</v>
      </c>
      <c r="M71" s="39" t="s">
        <v>848</v>
      </c>
      <c r="N71" s="42">
        <v>449813.81932810001</v>
      </c>
      <c r="O71" s="93" t="s">
        <v>855</v>
      </c>
      <c r="P71" s="176"/>
    </row>
    <row r="72" spans="1:16" ht="24" customHeight="1" x14ac:dyDescent="0.2">
      <c r="A72" s="39" t="s">
        <v>856</v>
      </c>
      <c r="B72" s="40" t="s">
        <v>48</v>
      </c>
      <c r="C72" s="40" t="s">
        <v>857</v>
      </c>
      <c r="D72" s="40" t="s">
        <v>168</v>
      </c>
      <c r="E72" s="41" t="s">
        <v>50</v>
      </c>
      <c r="F72" s="39" t="s">
        <v>852</v>
      </c>
      <c r="G72" s="39" t="s">
        <v>498</v>
      </c>
      <c r="H72" s="39" t="s">
        <v>858</v>
      </c>
      <c r="I72" s="39" t="s">
        <v>498</v>
      </c>
      <c r="J72" s="39" t="s">
        <v>859</v>
      </c>
      <c r="K72" s="39" t="s">
        <v>498</v>
      </c>
      <c r="L72" s="42">
        <v>101.90635575</v>
      </c>
      <c r="M72" s="39" t="s">
        <v>848</v>
      </c>
      <c r="N72" s="42">
        <v>449915.7256839</v>
      </c>
      <c r="O72" s="93" t="s">
        <v>860</v>
      </c>
      <c r="P72" s="176"/>
    </row>
    <row r="73" spans="1:16" ht="24" customHeight="1" x14ac:dyDescent="0.2">
      <c r="A73" s="39" t="s">
        <v>320</v>
      </c>
      <c r="B73" s="40" t="s">
        <v>140</v>
      </c>
      <c r="C73" s="40" t="s">
        <v>321</v>
      </c>
      <c r="D73" s="40" t="s">
        <v>186</v>
      </c>
      <c r="E73" s="41" t="s">
        <v>142</v>
      </c>
      <c r="F73" s="39" t="s">
        <v>861</v>
      </c>
      <c r="G73" s="39" t="s">
        <v>498</v>
      </c>
      <c r="H73" s="39" t="s">
        <v>862</v>
      </c>
      <c r="I73" s="39" t="s">
        <v>498</v>
      </c>
      <c r="J73" s="39" t="s">
        <v>863</v>
      </c>
      <c r="K73" s="39" t="s">
        <v>498</v>
      </c>
      <c r="L73" s="42">
        <v>82.545599999999993</v>
      </c>
      <c r="M73" s="39" t="s">
        <v>848</v>
      </c>
      <c r="N73" s="42">
        <v>449998.27128390002</v>
      </c>
      <c r="O73" s="93" t="s">
        <v>864</v>
      </c>
      <c r="P73" s="176"/>
    </row>
    <row r="74" spans="1:16" ht="24" customHeight="1" x14ac:dyDescent="0.2">
      <c r="A74" s="39" t="s">
        <v>308</v>
      </c>
      <c r="B74" s="40" t="s">
        <v>48</v>
      </c>
      <c r="C74" s="40" t="s">
        <v>309</v>
      </c>
      <c r="D74" s="40" t="s">
        <v>186</v>
      </c>
      <c r="E74" s="41" t="s">
        <v>119</v>
      </c>
      <c r="F74" s="39" t="s">
        <v>865</v>
      </c>
      <c r="G74" s="39" t="s">
        <v>498</v>
      </c>
      <c r="H74" s="39" t="s">
        <v>866</v>
      </c>
      <c r="I74" s="39" t="s">
        <v>498</v>
      </c>
      <c r="J74" s="39" t="s">
        <v>867</v>
      </c>
      <c r="K74" s="39" t="s">
        <v>498</v>
      </c>
      <c r="L74" s="42">
        <v>73.115967600000005</v>
      </c>
      <c r="M74" s="39" t="s">
        <v>848</v>
      </c>
      <c r="N74" s="42">
        <v>450071.38725149998</v>
      </c>
      <c r="O74" s="93" t="s">
        <v>868</v>
      </c>
      <c r="P74" s="176"/>
    </row>
    <row r="75" spans="1:16" ht="24" customHeight="1" x14ac:dyDescent="0.2">
      <c r="A75" s="39" t="s">
        <v>869</v>
      </c>
      <c r="B75" s="40" t="s">
        <v>48</v>
      </c>
      <c r="C75" s="40" t="s">
        <v>870</v>
      </c>
      <c r="D75" s="40" t="s">
        <v>168</v>
      </c>
      <c r="E75" s="41" t="s">
        <v>50</v>
      </c>
      <c r="F75" s="39" t="s">
        <v>845</v>
      </c>
      <c r="G75" s="39" t="s">
        <v>498</v>
      </c>
      <c r="H75" s="39" t="s">
        <v>804</v>
      </c>
      <c r="I75" s="39" t="s">
        <v>498</v>
      </c>
      <c r="J75" s="39" t="s">
        <v>871</v>
      </c>
      <c r="K75" s="39" t="s">
        <v>498</v>
      </c>
      <c r="L75" s="42">
        <v>72.394278839999998</v>
      </c>
      <c r="M75" s="39" t="s">
        <v>848</v>
      </c>
      <c r="N75" s="42">
        <v>450143.78153029998</v>
      </c>
      <c r="O75" s="93" t="s">
        <v>872</v>
      </c>
      <c r="P75" s="176"/>
    </row>
    <row r="76" spans="1:16" ht="24" customHeight="1" x14ac:dyDescent="0.2">
      <c r="A76" s="39" t="s">
        <v>873</v>
      </c>
      <c r="B76" s="40" t="s">
        <v>275</v>
      </c>
      <c r="C76" s="40" t="s">
        <v>874</v>
      </c>
      <c r="D76" s="40" t="s">
        <v>186</v>
      </c>
      <c r="E76" s="41" t="s">
        <v>142</v>
      </c>
      <c r="F76" s="39" t="s">
        <v>875</v>
      </c>
      <c r="G76" s="39" t="s">
        <v>498</v>
      </c>
      <c r="H76" s="39" t="s">
        <v>876</v>
      </c>
      <c r="I76" s="39" t="s">
        <v>498</v>
      </c>
      <c r="J76" s="39" t="s">
        <v>877</v>
      </c>
      <c r="K76" s="39" t="s">
        <v>498</v>
      </c>
      <c r="L76" s="42">
        <v>71.913600000000002</v>
      </c>
      <c r="M76" s="39" t="s">
        <v>848</v>
      </c>
      <c r="N76" s="42">
        <v>450215.69513030001</v>
      </c>
      <c r="O76" s="93" t="s">
        <v>878</v>
      </c>
      <c r="P76" s="176"/>
    </row>
    <row r="77" spans="1:16" ht="24" customHeight="1" x14ac:dyDescent="0.2">
      <c r="A77" s="39" t="s">
        <v>166</v>
      </c>
      <c r="B77" s="40" t="s">
        <v>48</v>
      </c>
      <c r="C77" s="40" t="s">
        <v>167</v>
      </c>
      <c r="D77" s="40" t="s">
        <v>168</v>
      </c>
      <c r="E77" s="41" t="s">
        <v>50</v>
      </c>
      <c r="F77" s="39" t="s">
        <v>879</v>
      </c>
      <c r="G77" s="39" t="s">
        <v>498</v>
      </c>
      <c r="H77" s="39" t="s">
        <v>470</v>
      </c>
      <c r="I77" s="39" t="s">
        <v>498</v>
      </c>
      <c r="J77" s="39" t="s">
        <v>880</v>
      </c>
      <c r="K77" s="39" t="s">
        <v>498</v>
      </c>
      <c r="L77" s="42">
        <v>70.400000000000006</v>
      </c>
      <c r="M77" s="39" t="s">
        <v>848</v>
      </c>
      <c r="N77" s="42">
        <v>450286.09513029997</v>
      </c>
      <c r="O77" s="93" t="s">
        <v>881</v>
      </c>
      <c r="P77" s="176"/>
    </row>
    <row r="78" spans="1:16" ht="24" customHeight="1" x14ac:dyDescent="0.2">
      <c r="A78" s="39" t="s">
        <v>882</v>
      </c>
      <c r="B78" s="40" t="s">
        <v>48</v>
      </c>
      <c r="C78" s="40" t="s">
        <v>883</v>
      </c>
      <c r="D78" s="40" t="s">
        <v>168</v>
      </c>
      <c r="E78" s="41" t="s">
        <v>50</v>
      </c>
      <c r="F78" s="39" t="s">
        <v>884</v>
      </c>
      <c r="G78" s="39" t="s">
        <v>498</v>
      </c>
      <c r="H78" s="39" t="s">
        <v>885</v>
      </c>
      <c r="I78" s="39" t="s">
        <v>498</v>
      </c>
      <c r="J78" s="39" t="s">
        <v>886</v>
      </c>
      <c r="K78" s="39" t="s">
        <v>498</v>
      </c>
      <c r="L78" s="42">
        <v>56.897649319999999</v>
      </c>
      <c r="M78" s="39" t="s">
        <v>887</v>
      </c>
      <c r="N78" s="42">
        <v>450342.99277960003</v>
      </c>
      <c r="O78" s="93" t="s">
        <v>888</v>
      </c>
      <c r="P78" s="176"/>
    </row>
    <row r="79" spans="1:16" ht="24" customHeight="1" x14ac:dyDescent="0.2">
      <c r="A79" s="39" t="s">
        <v>310</v>
      </c>
      <c r="B79" s="40" t="s">
        <v>48</v>
      </c>
      <c r="C79" s="40" t="s">
        <v>311</v>
      </c>
      <c r="D79" s="40" t="s">
        <v>186</v>
      </c>
      <c r="E79" s="41" t="s">
        <v>119</v>
      </c>
      <c r="F79" s="39" t="s">
        <v>889</v>
      </c>
      <c r="G79" s="39" t="s">
        <v>498</v>
      </c>
      <c r="H79" s="39" t="s">
        <v>890</v>
      </c>
      <c r="I79" s="39" t="s">
        <v>498</v>
      </c>
      <c r="J79" s="39" t="s">
        <v>891</v>
      </c>
      <c r="K79" s="39" t="s">
        <v>498</v>
      </c>
      <c r="L79" s="42">
        <v>49.036582439999997</v>
      </c>
      <c r="M79" s="39" t="s">
        <v>887</v>
      </c>
      <c r="N79" s="42">
        <v>450392.029362</v>
      </c>
      <c r="O79" s="93" t="s">
        <v>892</v>
      </c>
      <c r="P79" s="176"/>
    </row>
    <row r="80" spans="1:16" ht="24" customHeight="1" x14ac:dyDescent="0.2">
      <c r="A80" s="39" t="s">
        <v>893</v>
      </c>
      <c r="B80" s="40" t="s">
        <v>48</v>
      </c>
      <c r="C80" s="40" t="s">
        <v>894</v>
      </c>
      <c r="D80" s="40" t="s">
        <v>186</v>
      </c>
      <c r="E80" s="41" t="s">
        <v>142</v>
      </c>
      <c r="F80" s="39" t="s">
        <v>895</v>
      </c>
      <c r="G80" s="39" t="s">
        <v>498</v>
      </c>
      <c r="H80" s="39" t="s">
        <v>896</v>
      </c>
      <c r="I80" s="39" t="s">
        <v>498</v>
      </c>
      <c r="J80" s="39" t="s">
        <v>897</v>
      </c>
      <c r="K80" s="39" t="s">
        <v>498</v>
      </c>
      <c r="L80" s="42">
        <v>47.499813416000009</v>
      </c>
      <c r="M80" s="39" t="s">
        <v>887</v>
      </c>
      <c r="N80" s="42">
        <v>450439.52917539998</v>
      </c>
      <c r="O80" s="93" t="s">
        <v>898</v>
      </c>
      <c r="P80" s="176"/>
    </row>
    <row r="81" spans="1:16" ht="24" customHeight="1" x14ac:dyDescent="0.2">
      <c r="A81" s="39" t="s">
        <v>182</v>
      </c>
      <c r="B81" s="40" t="s">
        <v>48</v>
      </c>
      <c r="C81" s="40" t="s">
        <v>183</v>
      </c>
      <c r="D81" s="40" t="s">
        <v>168</v>
      </c>
      <c r="E81" s="41" t="s">
        <v>54</v>
      </c>
      <c r="F81" s="39" t="s">
        <v>625</v>
      </c>
      <c r="G81" s="39" t="s">
        <v>498</v>
      </c>
      <c r="H81" s="39" t="s">
        <v>899</v>
      </c>
      <c r="I81" s="39" t="s">
        <v>498</v>
      </c>
      <c r="J81" s="39" t="s">
        <v>900</v>
      </c>
      <c r="K81" s="39" t="s">
        <v>498</v>
      </c>
      <c r="L81" s="42">
        <v>44.94</v>
      </c>
      <c r="M81" s="39" t="s">
        <v>887</v>
      </c>
      <c r="N81" s="42">
        <v>450484.46917539998</v>
      </c>
      <c r="O81" s="93" t="s">
        <v>901</v>
      </c>
      <c r="P81" s="176"/>
    </row>
    <row r="82" spans="1:16" ht="24" customHeight="1" x14ac:dyDescent="0.2">
      <c r="A82" s="39" t="s">
        <v>902</v>
      </c>
      <c r="B82" s="40" t="s">
        <v>275</v>
      </c>
      <c r="C82" s="40" t="s">
        <v>903</v>
      </c>
      <c r="D82" s="40" t="s">
        <v>168</v>
      </c>
      <c r="E82" s="41" t="s">
        <v>50</v>
      </c>
      <c r="F82" s="39" t="s">
        <v>904</v>
      </c>
      <c r="G82" s="39" t="s">
        <v>498</v>
      </c>
      <c r="H82" s="39" t="s">
        <v>905</v>
      </c>
      <c r="I82" s="39" t="s">
        <v>498</v>
      </c>
      <c r="J82" s="39" t="s">
        <v>906</v>
      </c>
      <c r="K82" s="39" t="s">
        <v>498</v>
      </c>
      <c r="L82" s="42">
        <v>38.790399999999998</v>
      </c>
      <c r="M82" s="39" t="s">
        <v>887</v>
      </c>
      <c r="N82" s="42">
        <v>450523.25957539998</v>
      </c>
      <c r="O82" s="93" t="s">
        <v>907</v>
      </c>
      <c r="P82" s="176"/>
    </row>
    <row r="83" spans="1:16" ht="24" customHeight="1" x14ac:dyDescent="0.2">
      <c r="A83" s="39" t="s">
        <v>908</v>
      </c>
      <c r="B83" s="40" t="s">
        <v>48</v>
      </c>
      <c r="C83" s="40" t="s">
        <v>909</v>
      </c>
      <c r="D83" s="40" t="s">
        <v>186</v>
      </c>
      <c r="E83" s="41" t="s">
        <v>142</v>
      </c>
      <c r="F83" s="39" t="s">
        <v>910</v>
      </c>
      <c r="G83" s="39" t="s">
        <v>498</v>
      </c>
      <c r="H83" s="39" t="s">
        <v>911</v>
      </c>
      <c r="I83" s="39" t="s">
        <v>498</v>
      </c>
      <c r="J83" s="39" t="s">
        <v>912</v>
      </c>
      <c r="K83" s="39" t="s">
        <v>498</v>
      </c>
      <c r="L83" s="42">
        <v>30.168528016</v>
      </c>
      <c r="M83" s="39" t="s">
        <v>887</v>
      </c>
      <c r="N83" s="42">
        <v>450553.42810339999</v>
      </c>
      <c r="O83" s="93" t="s">
        <v>913</v>
      </c>
      <c r="P83" s="176"/>
    </row>
    <row r="84" spans="1:16" ht="24" customHeight="1" x14ac:dyDescent="0.2">
      <c r="A84" s="39" t="s">
        <v>187</v>
      </c>
      <c r="B84" s="40" t="s">
        <v>48</v>
      </c>
      <c r="C84" s="40" t="s">
        <v>188</v>
      </c>
      <c r="D84" s="40" t="s">
        <v>186</v>
      </c>
      <c r="E84" s="41" t="s">
        <v>54</v>
      </c>
      <c r="F84" s="39" t="s">
        <v>625</v>
      </c>
      <c r="G84" s="39" t="s">
        <v>498</v>
      </c>
      <c r="H84" s="39" t="s">
        <v>914</v>
      </c>
      <c r="I84" s="39" t="s">
        <v>498</v>
      </c>
      <c r="J84" s="39" t="s">
        <v>915</v>
      </c>
      <c r="K84" s="39" t="s">
        <v>498</v>
      </c>
      <c r="L84" s="42">
        <v>28.54</v>
      </c>
      <c r="M84" s="39" t="s">
        <v>887</v>
      </c>
      <c r="N84" s="42">
        <v>450581.96810340002</v>
      </c>
      <c r="O84" s="93" t="s">
        <v>913</v>
      </c>
      <c r="P84" s="176"/>
    </row>
    <row r="85" spans="1:16" ht="24" customHeight="1" x14ac:dyDescent="0.2">
      <c r="A85" s="39" t="s">
        <v>277</v>
      </c>
      <c r="B85" s="40" t="s">
        <v>48</v>
      </c>
      <c r="C85" s="40" t="s">
        <v>278</v>
      </c>
      <c r="D85" s="40" t="s">
        <v>186</v>
      </c>
      <c r="E85" s="41" t="s">
        <v>119</v>
      </c>
      <c r="F85" s="39" t="s">
        <v>916</v>
      </c>
      <c r="G85" s="39" t="s">
        <v>498</v>
      </c>
      <c r="H85" s="39" t="s">
        <v>917</v>
      </c>
      <c r="I85" s="39" t="s">
        <v>498</v>
      </c>
      <c r="J85" s="39" t="s">
        <v>918</v>
      </c>
      <c r="K85" s="39" t="s">
        <v>498</v>
      </c>
      <c r="L85" s="42">
        <v>21.050550399999999</v>
      </c>
      <c r="M85" s="39" t="s">
        <v>919</v>
      </c>
      <c r="N85" s="42">
        <v>450603.01865380001</v>
      </c>
      <c r="O85" s="93" t="s">
        <v>920</v>
      </c>
      <c r="P85" s="176"/>
    </row>
    <row r="86" spans="1:16" ht="36" customHeight="1" x14ac:dyDescent="0.2">
      <c r="A86" s="39" t="s">
        <v>921</v>
      </c>
      <c r="B86" s="40" t="s">
        <v>48</v>
      </c>
      <c r="C86" s="40" t="s">
        <v>922</v>
      </c>
      <c r="D86" s="40" t="s">
        <v>168</v>
      </c>
      <c r="E86" s="41" t="s">
        <v>142</v>
      </c>
      <c r="F86" s="39" t="s">
        <v>923</v>
      </c>
      <c r="G86" s="39" t="s">
        <v>498</v>
      </c>
      <c r="H86" s="39" t="s">
        <v>924</v>
      </c>
      <c r="I86" s="39" t="s">
        <v>498</v>
      </c>
      <c r="J86" s="39" t="s">
        <v>925</v>
      </c>
      <c r="K86" s="39" t="s">
        <v>498</v>
      </c>
      <c r="L86" s="42">
        <v>15.14025432</v>
      </c>
      <c r="M86" s="39" t="s">
        <v>919</v>
      </c>
      <c r="N86" s="42">
        <v>450618.15890809998</v>
      </c>
      <c r="O86" s="93" t="s">
        <v>920</v>
      </c>
      <c r="P86" s="176"/>
    </row>
    <row r="87" spans="1:16" ht="24" customHeight="1" x14ac:dyDescent="0.2">
      <c r="A87" s="39" t="s">
        <v>926</v>
      </c>
      <c r="B87" s="40" t="s">
        <v>275</v>
      </c>
      <c r="C87" s="40" t="s">
        <v>927</v>
      </c>
      <c r="D87" s="40" t="s">
        <v>168</v>
      </c>
      <c r="E87" s="41" t="s">
        <v>50</v>
      </c>
      <c r="F87" s="39" t="s">
        <v>928</v>
      </c>
      <c r="G87" s="39" t="s">
        <v>498</v>
      </c>
      <c r="H87" s="39" t="s">
        <v>929</v>
      </c>
      <c r="I87" s="39" t="s">
        <v>498</v>
      </c>
      <c r="J87" s="39" t="s">
        <v>930</v>
      </c>
      <c r="K87" s="39" t="s">
        <v>498</v>
      </c>
      <c r="L87" s="42">
        <v>13.640000000000002</v>
      </c>
      <c r="M87" s="39" t="s">
        <v>919</v>
      </c>
      <c r="N87" s="42">
        <v>450631.7989081</v>
      </c>
      <c r="O87" s="93" t="s">
        <v>920</v>
      </c>
      <c r="P87" s="176"/>
    </row>
    <row r="88" spans="1:16" ht="24" customHeight="1" x14ac:dyDescent="0.2">
      <c r="A88" s="39" t="s">
        <v>931</v>
      </c>
      <c r="B88" s="40" t="s">
        <v>48</v>
      </c>
      <c r="C88" s="40" t="s">
        <v>932</v>
      </c>
      <c r="D88" s="40" t="s">
        <v>168</v>
      </c>
      <c r="E88" s="41" t="s">
        <v>142</v>
      </c>
      <c r="F88" s="39" t="s">
        <v>933</v>
      </c>
      <c r="G88" s="39" t="s">
        <v>498</v>
      </c>
      <c r="H88" s="39" t="s">
        <v>934</v>
      </c>
      <c r="I88" s="39" t="s">
        <v>498</v>
      </c>
      <c r="J88" s="39" t="s">
        <v>935</v>
      </c>
      <c r="K88" s="39" t="s">
        <v>498</v>
      </c>
      <c r="L88" s="42">
        <v>10.134898664</v>
      </c>
      <c r="M88" s="39" t="s">
        <v>919</v>
      </c>
      <c r="N88" s="42">
        <v>450641.93380679999</v>
      </c>
      <c r="O88" s="93" t="s">
        <v>936</v>
      </c>
      <c r="P88" s="176"/>
    </row>
    <row r="89" spans="1:16" ht="24" customHeight="1" x14ac:dyDescent="0.2">
      <c r="A89" s="39" t="s">
        <v>172</v>
      </c>
      <c r="B89" s="40" t="s">
        <v>48</v>
      </c>
      <c r="C89" s="40" t="s">
        <v>173</v>
      </c>
      <c r="D89" s="40" t="s">
        <v>168</v>
      </c>
      <c r="E89" s="41" t="s">
        <v>50</v>
      </c>
      <c r="F89" s="39" t="s">
        <v>879</v>
      </c>
      <c r="G89" s="39" t="s">
        <v>498</v>
      </c>
      <c r="H89" s="39" t="s">
        <v>937</v>
      </c>
      <c r="I89" s="39" t="s">
        <v>498</v>
      </c>
      <c r="J89" s="39" t="s">
        <v>938</v>
      </c>
      <c r="K89" s="39" t="s">
        <v>498</v>
      </c>
      <c r="L89" s="42">
        <v>0.88</v>
      </c>
      <c r="M89" s="39" t="s">
        <v>919</v>
      </c>
      <c r="N89" s="42">
        <v>450642.8138068</v>
      </c>
      <c r="O89" s="93" t="s">
        <v>936</v>
      </c>
      <c r="P89" s="176"/>
    </row>
    <row r="90" spans="1:16" ht="24" customHeight="1" thickBot="1" x14ac:dyDescent="0.25">
      <c r="A90" s="39" t="s">
        <v>939</v>
      </c>
      <c r="B90" s="40" t="s">
        <v>48</v>
      </c>
      <c r="C90" s="40" t="s">
        <v>940</v>
      </c>
      <c r="D90" s="40" t="s">
        <v>168</v>
      </c>
      <c r="E90" s="41" t="s">
        <v>50</v>
      </c>
      <c r="F90" s="39" t="s">
        <v>884</v>
      </c>
      <c r="G90" s="39" t="s">
        <v>498</v>
      </c>
      <c r="H90" s="39" t="s">
        <v>937</v>
      </c>
      <c r="I90" s="39" t="s">
        <v>498</v>
      </c>
      <c r="J90" s="39" t="s">
        <v>941</v>
      </c>
      <c r="K90" s="39" t="s">
        <v>498</v>
      </c>
      <c r="L90" s="42">
        <v>0.61845271000000002</v>
      </c>
      <c r="M90" s="39" t="s">
        <v>919</v>
      </c>
      <c r="N90" s="42">
        <v>450643.43225950003</v>
      </c>
      <c r="O90" s="93" t="s">
        <v>936</v>
      </c>
      <c r="P90" s="177"/>
    </row>
    <row r="91" spans="1:16" x14ac:dyDescent="0.2">
      <c r="A91" s="19"/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</row>
    <row r="92" spans="1:16" x14ac:dyDescent="0.2">
      <c r="A92" s="29"/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160" t="s">
        <v>942</v>
      </c>
      <c r="M92" s="160"/>
      <c r="N92" s="160"/>
      <c r="O92" s="158"/>
    </row>
    <row r="93" spans="1:16" x14ac:dyDescent="0.2">
      <c r="A93" s="29"/>
      <c r="B93" s="29"/>
      <c r="C93" s="29"/>
      <c r="D93" s="29"/>
      <c r="E93" s="29"/>
      <c r="F93" s="29"/>
      <c r="G93" s="29"/>
      <c r="H93" s="29"/>
      <c r="I93" s="29"/>
      <c r="J93" s="29"/>
      <c r="K93" s="29"/>
      <c r="L93" s="160" t="s">
        <v>168</v>
      </c>
      <c r="M93" s="160"/>
      <c r="N93" s="160"/>
      <c r="O93" s="29" t="s">
        <v>943</v>
      </c>
    </row>
    <row r="94" spans="1:16" x14ac:dyDescent="0.2">
      <c r="A94" s="29"/>
      <c r="B94" s="29"/>
      <c r="C94" s="29"/>
      <c r="D94" s="29"/>
      <c r="E94" s="29"/>
      <c r="F94" s="29"/>
      <c r="G94" s="29"/>
      <c r="H94" s="29"/>
      <c r="I94" s="29"/>
      <c r="J94" s="29"/>
      <c r="K94" s="29"/>
      <c r="L94" s="160" t="s">
        <v>944</v>
      </c>
      <c r="M94" s="160"/>
      <c r="N94" s="160"/>
      <c r="O94" s="29" t="s">
        <v>945</v>
      </c>
    </row>
    <row r="95" spans="1:16" x14ac:dyDescent="0.2">
      <c r="A95" s="29"/>
      <c r="B95" s="29"/>
      <c r="C95" s="29"/>
      <c r="D95" s="29"/>
      <c r="E95" s="29"/>
      <c r="F95" s="29"/>
      <c r="G95" s="29"/>
      <c r="H95" s="29"/>
      <c r="I95" s="29"/>
      <c r="J95" s="29"/>
      <c r="K95" s="29"/>
      <c r="L95" s="160" t="s">
        <v>165</v>
      </c>
      <c r="M95" s="160"/>
      <c r="N95" s="160"/>
      <c r="O95" s="29" t="s">
        <v>946</v>
      </c>
    </row>
    <row r="96" spans="1:16" x14ac:dyDescent="0.2">
      <c r="A96" s="29"/>
      <c r="B96" s="29"/>
      <c r="C96" s="29"/>
      <c r="D96" s="29"/>
      <c r="E96" s="29"/>
      <c r="F96" s="29"/>
      <c r="G96" s="29"/>
      <c r="H96" s="29"/>
      <c r="I96" s="29"/>
      <c r="J96" s="29"/>
      <c r="K96" s="29"/>
      <c r="L96" s="160" t="s">
        <v>186</v>
      </c>
      <c r="M96" s="160"/>
      <c r="N96" s="160"/>
      <c r="O96" s="29" t="s">
        <v>947</v>
      </c>
    </row>
    <row r="97" spans="1:15" x14ac:dyDescent="0.2">
      <c r="A97" s="29"/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160" t="s">
        <v>590</v>
      </c>
      <c r="M97" s="160"/>
      <c r="N97" s="160"/>
      <c r="O97" s="29" t="s">
        <v>948</v>
      </c>
    </row>
    <row r="98" spans="1:15" x14ac:dyDescent="0.2">
      <c r="A98" s="29"/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160" t="s">
        <v>152</v>
      </c>
      <c r="M98" s="160"/>
      <c r="N98" s="160"/>
      <c r="O98" s="29" t="s">
        <v>949</v>
      </c>
    </row>
    <row r="99" spans="1:15" x14ac:dyDescent="0.2">
      <c r="A99" s="29"/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160" t="s">
        <v>950</v>
      </c>
      <c r="M99" s="160"/>
      <c r="N99" s="160"/>
      <c r="O99" s="29" t="s">
        <v>945</v>
      </c>
    </row>
    <row r="100" spans="1:15" x14ac:dyDescent="0.2">
      <c r="A100" s="29"/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160" t="s">
        <v>951</v>
      </c>
      <c r="M100" s="160"/>
      <c r="N100" s="160"/>
      <c r="O100" s="29" t="s">
        <v>945</v>
      </c>
    </row>
    <row r="101" spans="1:15" x14ac:dyDescent="0.2">
      <c r="A101" s="29"/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160" t="s">
        <v>952</v>
      </c>
      <c r="M101" s="160"/>
      <c r="N101" s="160"/>
      <c r="O101" s="29" t="s">
        <v>945</v>
      </c>
    </row>
    <row r="102" spans="1:15" x14ac:dyDescent="0.2">
      <c r="A102" s="29"/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160" t="s">
        <v>171</v>
      </c>
      <c r="M102" s="160"/>
      <c r="N102" s="160"/>
      <c r="O102" s="29" t="s">
        <v>953</v>
      </c>
    </row>
    <row r="103" spans="1:15" x14ac:dyDescent="0.2">
      <c r="A103" s="19"/>
      <c r="B103" s="19"/>
      <c r="C103" s="19"/>
      <c r="D103" s="19"/>
      <c r="E103" s="19"/>
      <c r="F103" s="19"/>
      <c r="G103" s="19"/>
      <c r="H103" s="19"/>
      <c r="I103" s="19"/>
      <c r="J103" s="19"/>
      <c r="K103" s="19"/>
      <c r="L103" s="19"/>
      <c r="M103" s="19"/>
      <c r="N103" s="19"/>
      <c r="O103" s="19"/>
    </row>
    <row r="104" spans="1:15" x14ac:dyDescent="0.2">
      <c r="A104" s="154" t="s">
        <v>25</v>
      </c>
      <c r="B104" s="154"/>
      <c r="C104" s="154"/>
      <c r="D104" s="20" t="s">
        <v>26</v>
      </c>
      <c r="E104" s="21"/>
      <c r="F104" s="21"/>
      <c r="G104" s="21"/>
      <c r="H104" s="21"/>
      <c r="I104" s="21"/>
      <c r="J104" s="21"/>
      <c r="K104" s="155" t="s">
        <v>27</v>
      </c>
      <c r="L104" s="154"/>
      <c r="M104" s="156">
        <v>372519.05903753923</v>
      </c>
      <c r="N104" s="156"/>
      <c r="O104" s="156"/>
    </row>
    <row r="105" spans="1:15" x14ac:dyDescent="0.2">
      <c r="A105" s="154" t="s">
        <v>28</v>
      </c>
      <c r="B105" s="154"/>
      <c r="C105" s="154"/>
      <c r="D105" s="20"/>
      <c r="E105" s="21"/>
      <c r="F105" s="21"/>
      <c r="G105" s="21"/>
      <c r="H105" s="21"/>
      <c r="I105" s="21"/>
      <c r="J105" s="21"/>
      <c r="K105" s="155" t="s">
        <v>29</v>
      </c>
      <c r="L105" s="154"/>
      <c r="M105" s="156">
        <v>78005.490962460695</v>
      </c>
      <c r="N105" s="156"/>
      <c r="O105" s="156"/>
    </row>
    <row r="106" spans="1:15" x14ac:dyDescent="0.2">
      <c r="A106" s="154" t="s">
        <v>30</v>
      </c>
      <c r="B106" s="154"/>
      <c r="C106" s="154"/>
      <c r="D106" s="20" t="s">
        <v>31</v>
      </c>
      <c r="E106" s="21"/>
      <c r="F106" s="21"/>
      <c r="G106" s="21"/>
      <c r="H106" s="21"/>
      <c r="I106" s="21"/>
      <c r="J106" s="21"/>
      <c r="K106" s="155" t="s">
        <v>32</v>
      </c>
      <c r="L106" s="154"/>
      <c r="M106" s="156">
        <v>450524.54999999993</v>
      </c>
      <c r="N106" s="156"/>
      <c r="O106" s="156"/>
    </row>
    <row r="107" spans="1:15" ht="60" customHeight="1" x14ac:dyDescent="0.2">
      <c r="A107" s="22"/>
      <c r="B107" s="22"/>
      <c r="C107" s="22"/>
      <c r="D107" s="22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</row>
  </sheetData>
  <mergeCells count="41">
    <mergeCell ref="N4:N5"/>
    <mergeCell ref="E1:G1"/>
    <mergeCell ref="H1:O1"/>
    <mergeCell ref="E2:G2"/>
    <mergeCell ref="H2:O2"/>
    <mergeCell ref="A3:Q3"/>
    <mergeCell ref="A4:A5"/>
    <mergeCell ref="B4:B5"/>
    <mergeCell ref="C4:C5"/>
    <mergeCell ref="D4:D5"/>
    <mergeCell ref="E4:E5"/>
    <mergeCell ref="A106:C106"/>
    <mergeCell ref="K106:L106"/>
    <mergeCell ref="M106:O106"/>
    <mergeCell ref="P4:P5"/>
    <mergeCell ref="Q4:Q5"/>
    <mergeCell ref="L92:O92"/>
    <mergeCell ref="L93:N93"/>
    <mergeCell ref="L94:N94"/>
    <mergeCell ref="O4:O5"/>
    <mergeCell ref="P6:P17"/>
    <mergeCell ref="P18:P34"/>
    <mergeCell ref="P35:P90"/>
    <mergeCell ref="F4:G4"/>
    <mergeCell ref="H4:I4"/>
    <mergeCell ref="J4:L4"/>
    <mergeCell ref="M4:M5"/>
    <mergeCell ref="L102:N102"/>
    <mergeCell ref="A104:C104"/>
    <mergeCell ref="K104:L104"/>
    <mergeCell ref="M104:O104"/>
    <mergeCell ref="A105:C105"/>
    <mergeCell ref="K105:L105"/>
    <mergeCell ref="M105:O105"/>
    <mergeCell ref="L101:N101"/>
    <mergeCell ref="L95:N95"/>
    <mergeCell ref="L96:N96"/>
    <mergeCell ref="L97:N97"/>
    <mergeCell ref="L98:N98"/>
    <mergeCell ref="L99:N99"/>
    <mergeCell ref="L100:N100"/>
  </mergeCells>
  <pageMargins left="0.5" right="0.5" top="1" bottom="1" header="0.5" footer="0.5"/>
  <pageSetup paperSize="9" fitToHeight="0" orientation="landscape"/>
  <headerFooter>
    <oddHeader>&amp;L &amp;C &amp;R</oddHeader>
    <oddFooter>&amp;L &amp;C &amp;R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showOutlineSymbols="0" showWhiteSpace="0" workbookViewId="0">
      <selection activeCell="B1" sqref="B1"/>
    </sheetView>
  </sheetViews>
  <sheetFormatPr defaultRowHeight="14.25" x14ac:dyDescent="0.2"/>
  <cols>
    <col min="1" max="1" width="20" bestFit="1" customWidth="1"/>
    <col min="2" max="2" width="60" bestFit="1" customWidth="1"/>
    <col min="3" max="3" width="20" bestFit="1" customWidth="1"/>
    <col min="4" max="30" width="12" bestFit="1" customWidth="1"/>
  </cols>
  <sheetData>
    <row r="1" spans="1:7" ht="15" x14ac:dyDescent="0.2">
      <c r="A1" s="7"/>
      <c r="B1" s="95" t="s">
        <v>1066</v>
      </c>
      <c r="C1" s="7" t="s">
        <v>0</v>
      </c>
      <c r="D1" s="159" t="s">
        <v>1</v>
      </c>
      <c r="E1" s="159"/>
      <c r="F1" s="159" t="s">
        <v>2</v>
      </c>
      <c r="G1" s="159"/>
    </row>
    <row r="2" spans="1:7" ht="102.75" customHeight="1" x14ac:dyDescent="0.2">
      <c r="A2" s="8"/>
      <c r="B2" s="8" t="s">
        <v>33</v>
      </c>
      <c r="C2" s="8" t="s">
        <v>3</v>
      </c>
      <c r="D2" s="155" t="s">
        <v>4</v>
      </c>
      <c r="E2" s="155"/>
      <c r="F2" s="155" t="s">
        <v>5</v>
      </c>
      <c r="G2" s="155"/>
    </row>
    <row r="3" spans="1:7" ht="15" x14ac:dyDescent="0.25">
      <c r="A3" s="157" t="s">
        <v>954</v>
      </c>
      <c r="B3" s="158"/>
      <c r="C3" s="158"/>
      <c r="D3" s="158"/>
      <c r="E3" s="158"/>
      <c r="F3" s="158"/>
      <c r="G3" s="158"/>
    </row>
    <row r="4" spans="1:7" ht="15" x14ac:dyDescent="0.2">
      <c r="A4" s="9" t="s">
        <v>7</v>
      </c>
      <c r="B4" s="9" t="s">
        <v>8</v>
      </c>
      <c r="C4" s="10" t="s">
        <v>955</v>
      </c>
      <c r="D4" s="10" t="s">
        <v>956</v>
      </c>
      <c r="E4" s="10" t="s">
        <v>957</v>
      </c>
    </row>
    <row r="5" spans="1:7" ht="24" customHeight="1" thickBot="1" x14ac:dyDescent="0.25">
      <c r="A5" s="12" t="s">
        <v>11</v>
      </c>
      <c r="B5" s="12" t="s">
        <v>12</v>
      </c>
      <c r="C5" s="13" t="s">
        <v>1065</v>
      </c>
      <c r="D5" s="43" t="s">
        <v>1065</v>
      </c>
      <c r="E5" s="13" t="s">
        <v>498</v>
      </c>
    </row>
    <row r="6" spans="1:7" ht="24" customHeight="1" thickTop="1" thickBot="1" x14ac:dyDescent="0.25">
      <c r="A6" s="12" t="s">
        <v>13</v>
      </c>
      <c r="B6" s="12" t="s">
        <v>14</v>
      </c>
      <c r="C6" s="13" t="s">
        <v>958</v>
      </c>
      <c r="D6" s="43" t="s">
        <v>959</v>
      </c>
      <c r="E6" s="43" t="s">
        <v>960</v>
      </c>
    </row>
    <row r="7" spans="1:7" ht="24" customHeight="1" thickTop="1" thickBot="1" x14ac:dyDescent="0.25">
      <c r="A7" s="12" t="s">
        <v>15</v>
      </c>
      <c r="B7" s="12" t="s">
        <v>16</v>
      </c>
      <c r="C7" s="13" t="s">
        <v>961</v>
      </c>
      <c r="D7" s="43" t="s">
        <v>962</v>
      </c>
      <c r="E7" s="43" t="s">
        <v>963</v>
      </c>
    </row>
    <row r="8" spans="1:7" ht="24" customHeight="1" thickTop="1" thickBot="1" x14ac:dyDescent="0.25">
      <c r="A8" s="12" t="s">
        <v>17</v>
      </c>
      <c r="B8" s="12" t="s">
        <v>18</v>
      </c>
      <c r="C8" s="13" t="s">
        <v>964</v>
      </c>
      <c r="D8" s="43" t="s">
        <v>965</v>
      </c>
      <c r="E8" s="43" t="s">
        <v>966</v>
      </c>
    </row>
    <row r="9" spans="1:7" ht="24" customHeight="1" thickTop="1" thickBot="1" x14ac:dyDescent="0.25">
      <c r="A9" s="12" t="s">
        <v>19</v>
      </c>
      <c r="B9" s="12" t="s">
        <v>20</v>
      </c>
      <c r="C9" s="13" t="s">
        <v>967</v>
      </c>
      <c r="D9" s="43" t="s">
        <v>968</v>
      </c>
      <c r="E9" s="43" t="s">
        <v>969</v>
      </c>
    </row>
    <row r="10" spans="1:7" ht="24" customHeight="1" thickTop="1" thickBot="1" x14ac:dyDescent="0.25">
      <c r="A10" s="12" t="s">
        <v>21</v>
      </c>
      <c r="B10" s="12" t="s">
        <v>22</v>
      </c>
      <c r="C10" s="13" t="s">
        <v>970</v>
      </c>
      <c r="D10" s="43" t="s">
        <v>971</v>
      </c>
      <c r="E10" s="43" t="s">
        <v>972</v>
      </c>
    </row>
    <row r="11" spans="1:7" ht="24" customHeight="1" thickTop="1" thickBot="1" x14ac:dyDescent="0.25">
      <c r="A11" s="12" t="s">
        <v>23</v>
      </c>
      <c r="B11" s="12" t="s">
        <v>24</v>
      </c>
      <c r="C11" s="13" t="s">
        <v>973</v>
      </c>
      <c r="D11" s="43" t="s">
        <v>974</v>
      </c>
      <c r="E11" s="43" t="s">
        <v>975</v>
      </c>
    </row>
    <row r="12" spans="1:7" ht="15" thickTop="1" x14ac:dyDescent="0.2">
      <c r="A12" s="155" t="s">
        <v>976</v>
      </c>
      <c r="B12" s="155"/>
      <c r="C12" s="8"/>
      <c r="D12" s="131">
        <v>0.45029999999999998</v>
      </c>
      <c r="E12" s="21" t="s">
        <v>977</v>
      </c>
    </row>
    <row r="13" spans="1:7" x14ac:dyDescent="0.2">
      <c r="A13" s="155" t="s">
        <v>978</v>
      </c>
      <c r="B13" s="155"/>
      <c r="C13" s="8"/>
      <c r="D13" s="94">
        <v>202886.71</v>
      </c>
      <c r="E13" s="21" t="s">
        <v>979</v>
      </c>
    </row>
    <row r="14" spans="1:7" x14ac:dyDescent="0.2">
      <c r="A14" s="155" t="s">
        <v>980</v>
      </c>
      <c r="B14" s="155"/>
      <c r="C14" s="8"/>
      <c r="D14" s="131">
        <v>0.45029999999999998</v>
      </c>
      <c r="E14" s="131">
        <v>1</v>
      </c>
    </row>
    <row r="15" spans="1:7" x14ac:dyDescent="0.2">
      <c r="A15" s="155" t="s">
        <v>981</v>
      </c>
      <c r="B15" s="155"/>
      <c r="C15" s="8"/>
      <c r="D15" s="94">
        <v>202886.71</v>
      </c>
      <c r="E15" s="94">
        <v>450524.55</v>
      </c>
    </row>
    <row r="16" spans="1:7" x14ac:dyDescent="0.2">
      <c r="A16" s="19"/>
      <c r="B16" s="19"/>
      <c r="C16" s="19"/>
      <c r="D16" s="19"/>
      <c r="E16" s="19"/>
      <c r="F16" s="19"/>
      <c r="G16" s="19"/>
    </row>
  </sheetData>
  <mergeCells count="9">
    <mergeCell ref="A13:B13"/>
    <mergeCell ref="A14:B14"/>
    <mergeCell ref="A15:B15"/>
    <mergeCell ref="D1:E1"/>
    <mergeCell ref="F1:G1"/>
    <mergeCell ref="D2:E2"/>
    <mergeCell ref="F2:G2"/>
    <mergeCell ref="A3:G3"/>
    <mergeCell ref="A12:B12"/>
  </mergeCells>
  <pageMargins left="0.5" right="0.5" top="1" bottom="1" header="0.5" footer="0.5"/>
  <pageSetup paperSize="8"/>
  <headerFooter>
    <oddHeader>&amp;L &amp;C &amp;R</oddHeader>
    <oddFooter>&amp;L &amp;C &amp;R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7"/>
  <sheetViews>
    <sheetView showGridLines="0" zoomScale="85" zoomScaleNormal="85" zoomScaleSheetLayoutView="115" workbookViewId="0">
      <selection activeCell="L33" sqref="L33"/>
    </sheetView>
  </sheetViews>
  <sheetFormatPr defaultRowHeight="12.75" x14ac:dyDescent="0.2"/>
  <cols>
    <col min="1" max="1" width="9" style="44"/>
    <col min="2" max="2" width="5.625" style="70" bestFit="1" customWidth="1"/>
    <col min="3" max="3" width="43.625" style="44" customWidth="1"/>
    <col min="4" max="4" width="11.875" style="44" bestFit="1" customWidth="1"/>
    <col min="5" max="5" width="15.125" style="44" bestFit="1" customWidth="1"/>
    <col min="6" max="16384" width="9" style="44"/>
  </cols>
  <sheetData>
    <row r="1" spans="1:14" ht="15" customHeight="1" x14ac:dyDescent="0.2">
      <c r="B1" s="180" t="s">
        <v>982</v>
      </c>
      <c r="C1" s="180"/>
      <c r="D1" s="180"/>
      <c r="E1" s="180"/>
      <c r="F1" s="45"/>
    </row>
    <row r="2" spans="1:14" ht="15" customHeight="1" thickBot="1" x14ac:dyDescent="0.25">
      <c r="B2" s="181" t="s">
        <v>983</v>
      </c>
      <c r="C2" s="181"/>
      <c r="D2" s="181"/>
      <c r="E2" s="181"/>
      <c r="F2" s="45"/>
      <c r="I2" s="46"/>
    </row>
    <row r="3" spans="1:14" ht="24" customHeight="1" x14ac:dyDescent="0.2">
      <c r="A3" s="47"/>
      <c r="B3" s="182" t="s">
        <v>984</v>
      </c>
      <c r="C3" s="184" t="s">
        <v>8</v>
      </c>
      <c r="D3" s="186" t="s">
        <v>985</v>
      </c>
      <c r="E3" s="186"/>
      <c r="F3" s="48"/>
      <c r="G3" s="49"/>
      <c r="H3" s="49"/>
      <c r="I3" s="49"/>
      <c r="J3" s="49"/>
      <c r="K3" s="49"/>
      <c r="L3" s="49"/>
      <c r="M3" s="49"/>
      <c r="N3" s="49"/>
    </row>
    <row r="4" spans="1:14" ht="30" customHeight="1" thickBot="1" x14ac:dyDescent="0.25">
      <c r="A4" s="47"/>
      <c r="B4" s="183"/>
      <c r="C4" s="185"/>
      <c r="D4" s="50" t="s">
        <v>986</v>
      </c>
      <c r="E4" s="50" t="s">
        <v>987</v>
      </c>
      <c r="F4" s="48"/>
      <c r="G4" s="49"/>
      <c r="H4" s="49"/>
      <c r="I4" s="49"/>
      <c r="J4" s="49"/>
      <c r="K4" s="49"/>
      <c r="L4" s="49"/>
      <c r="M4" s="49"/>
      <c r="N4" s="49"/>
    </row>
    <row r="5" spans="1:14" ht="20.100000000000001" customHeight="1" x14ac:dyDescent="0.2">
      <c r="A5" s="45"/>
      <c r="B5" s="51" t="s">
        <v>988</v>
      </c>
      <c r="C5" s="52" t="s">
        <v>989</v>
      </c>
      <c r="D5" s="53">
        <v>20</v>
      </c>
      <c r="E5" s="53">
        <v>20</v>
      </c>
      <c r="F5" s="45"/>
    </row>
    <row r="6" spans="1:14" s="58" customFormat="1" ht="20.100000000000001" customHeight="1" x14ac:dyDescent="0.2">
      <c r="A6" s="54"/>
      <c r="B6" s="55" t="s">
        <v>990</v>
      </c>
      <c r="C6" s="56" t="s">
        <v>991</v>
      </c>
      <c r="D6" s="57">
        <v>1.5</v>
      </c>
      <c r="E6" s="57">
        <v>1.5</v>
      </c>
      <c r="F6" s="54"/>
    </row>
    <row r="7" spans="1:14" ht="20.100000000000001" customHeight="1" x14ac:dyDescent="0.2">
      <c r="A7" s="45"/>
      <c r="B7" s="59" t="s">
        <v>992</v>
      </c>
      <c r="C7" s="56" t="s">
        <v>993</v>
      </c>
      <c r="D7" s="57">
        <v>1</v>
      </c>
      <c r="E7" s="57">
        <v>1</v>
      </c>
      <c r="F7" s="45"/>
    </row>
    <row r="8" spans="1:14" s="61" customFormat="1" ht="20.100000000000001" customHeight="1" x14ac:dyDescent="0.2">
      <c r="A8" s="60"/>
      <c r="B8" s="59" t="s">
        <v>994</v>
      </c>
      <c r="C8" s="56" t="s">
        <v>995</v>
      </c>
      <c r="D8" s="57">
        <v>0.2</v>
      </c>
      <c r="E8" s="57">
        <v>0.2</v>
      </c>
      <c r="F8" s="60"/>
    </row>
    <row r="9" spans="1:14" ht="20.100000000000001" customHeight="1" x14ac:dyDescent="0.2">
      <c r="A9" s="45"/>
      <c r="B9" s="59" t="s">
        <v>996</v>
      </c>
      <c r="C9" s="56" t="s">
        <v>997</v>
      </c>
      <c r="D9" s="57">
        <v>0.6</v>
      </c>
      <c r="E9" s="57">
        <v>0.6</v>
      </c>
      <c r="F9" s="45"/>
    </row>
    <row r="10" spans="1:14" ht="20.100000000000001" customHeight="1" x14ac:dyDescent="0.2">
      <c r="A10" s="45"/>
      <c r="B10" s="59" t="s">
        <v>998</v>
      </c>
      <c r="C10" s="56" t="s">
        <v>999</v>
      </c>
      <c r="D10" s="57">
        <v>2.5</v>
      </c>
      <c r="E10" s="57">
        <v>2.5</v>
      </c>
      <c r="F10" s="45"/>
    </row>
    <row r="11" spans="1:14" ht="20.100000000000001" customHeight="1" x14ac:dyDescent="0.2">
      <c r="A11" s="45"/>
      <c r="B11" s="59" t="s">
        <v>1000</v>
      </c>
      <c r="C11" s="56" t="s">
        <v>1001</v>
      </c>
      <c r="D11" s="57">
        <v>3</v>
      </c>
      <c r="E11" s="57">
        <v>3</v>
      </c>
      <c r="F11" s="45"/>
    </row>
    <row r="12" spans="1:14" ht="20.100000000000001" customHeight="1" x14ac:dyDescent="0.2">
      <c r="A12" s="45"/>
      <c r="B12" s="59" t="s">
        <v>1002</v>
      </c>
      <c r="C12" s="56" t="s">
        <v>1003</v>
      </c>
      <c r="D12" s="57">
        <v>8</v>
      </c>
      <c r="E12" s="57">
        <v>8</v>
      </c>
      <c r="F12" s="45"/>
    </row>
    <row r="13" spans="1:14" ht="20.100000000000001" customHeight="1" thickBot="1" x14ac:dyDescent="0.25">
      <c r="A13" s="45"/>
      <c r="B13" s="62" t="s">
        <v>1004</v>
      </c>
      <c r="C13" s="63" t="s">
        <v>1005</v>
      </c>
      <c r="D13" s="64">
        <v>1</v>
      </c>
      <c r="E13" s="64">
        <v>1</v>
      </c>
      <c r="F13" s="45"/>
    </row>
    <row r="14" spans="1:14" ht="20.100000000000001" customHeight="1" thickBot="1" x14ac:dyDescent="0.25">
      <c r="A14" s="45"/>
      <c r="B14" s="65" t="s">
        <v>1006</v>
      </c>
      <c r="C14" s="65" t="s">
        <v>1007</v>
      </c>
      <c r="D14" s="66">
        <f>SUM(D5:D13)</f>
        <v>37.799999999999997</v>
      </c>
      <c r="E14" s="66">
        <f>SUM(E5:E13)</f>
        <v>37.799999999999997</v>
      </c>
      <c r="F14" s="45"/>
    </row>
    <row r="15" spans="1:14" ht="15.75" x14ac:dyDescent="0.2">
      <c r="A15" s="45"/>
      <c r="B15" s="51" t="s">
        <v>1008</v>
      </c>
      <c r="C15" s="52" t="s">
        <v>1009</v>
      </c>
      <c r="D15" s="53">
        <v>17.75</v>
      </c>
      <c r="E15" s="53">
        <v>0</v>
      </c>
      <c r="F15" s="45"/>
    </row>
    <row r="16" spans="1:14" ht="15.75" x14ac:dyDescent="0.2">
      <c r="A16" s="45"/>
      <c r="B16" s="55" t="s">
        <v>1010</v>
      </c>
      <c r="C16" s="56" t="s">
        <v>1011</v>
      </c>
      <c r="D16" s="57">
        <v>3.41</v>
      </c>
      <c r="E16" s="57">
        <v>0</v>
      </c>
      <c r="F16" s="45"/>
    </row>
    <row r="17" spans="1:6" ht="15.75" x14ac:dyDescent="0.2">
      <c r="A17" s="45"/>
      <c r="B17" s="59" t="s">
        <v>1012</v>
      </c>
      <c r="C17" s="56" t="s">
        <v>1013</v>
      </c>
      <c r="D17" s="57">
        <v>0.84</v>
      </c>
      <c r="E17" s="57">
        <v>0.67</v>
      </c>
      <c r="F17" s="45"/>
    </row>
    <row r="18" spans="1:6" ht="18" x14ac:dyDescent="0.2">
      <c r="A18" s="45"/>
      <c r="B18" s="59" t="s">
        <v>1014</v>
      </c>
      <c r="C18" s="56" t="s">
        <v>1015</v>
      </c>
      <c r="D18" s="57">
        <v>10.7</v>
      </c>
      <c r="E18" s="57">
        <v>8.33</v>
      </c>
      <c r="F18" s="45"/>
    </row>
    <row r="19" spans="1:6" ht="15.75" x14ac:dyDescent="0.2">
      <c r="A19" s="45"/>
      <c r="B19" s="59" t="s">
        <v>1016</v>
      </c>
      <c r="C19" s="56" t="s">
        <v>1017</v>
      </c>
      <c r="D19" s="57">
        <v>7.0000000000000007E-2</v>
      </c>
      <c r="E19" s="57">
        <v>0.06</v>
      </c>
      <c r="F19" s="45"/>
    </row>
    <row r="20" spans="1:6" ht="15.75" x14ac:dyDescent="0.2">
      <c r="A20" s="45"/>
      <c r="B20" s="59" t="s">
        <v>1018</v>
      </c>
      <c r="C20" s="56" t="s">
        <v>1019</v>
      </c>
      <c r="D20" s="57">
        <v>0.71</v>
      </c>
      <c r="E20" s="57">
        <v>0.56000000000000005</v>
      </c>
      <c r="F20" s="45"/>
    </row>
    <row r="21" spans="1:6" ht="15.75" x14ac:dyDescent="0.2">
      <c r="A21" s="45"/>
      <c r="B21" s="59" t="s">
        <v>1020</v>
      </c>
      <c r="C21" s="56" t="s">
        <v>1021</v>
      </c>
      <c r="D21" s="57">
        <v>1.33</v>
      </c>
      <c r="E21" s="57">
        <v>0</v>
      </c>
      <c r="F21" s="45"/>
    </row>
    <row r="22" spans="1:6" ht="15.75" x14ac:dyDescent="0.2">
      <c r="A22" s="45"/>
      <c r="B22" s="59" t="s">
        <v>1022</v>
      </c>
      <c r="C22" s="56" t="s">
        <v>1023</v>
      </c>
      <c r="D22" s="57">
        <v>0.1</v>
      </c>
      <c r="E22" s="57">
        <v>0.08</v>
      </c>
      <c r="F22" s="45"/>
    </row>
    <row r="23" spans="1:6" ht="15.75" x14ac:dyDescent="0.2">
      <c r="A23" s="45"/>
      <c r="B23" s="59" t="s">
        <v>1024</v>
      </c>
      <c r="C23" s="56" t="s">
        <v>1025</v>
      </c>
      <c r="D23" s="57">
        <v>8.02</v>
      </c>
      <c r="E23" s="57">
        <v>6.25</v>
      </c>
      <c r="F23" s="45"/>
    </row>
    <row r="24" spans="1:6" ht="16.5" thickBot="1" x14ac:dyDescent="0.25">
      <c r="A24" s="45"/>
      <c r="B24" s="59" t="s">
        <v>1026</v>
      </c>
      <c r="C24" s="56" t="s">
        <v>1027</v>
      </c>
      <c r="D24" s="57">
        <v>0.03</v>
      </c>
      <c r="E24" s="57">
        <v>0.02</v>
      </c>
      <c r="F24" s="45"/>
    </row>
    <row r="25" spans="1:6" ht="16.5" thickBot="1" x14ac:dyDescent="0.25">
      <c r="A25" s="45"/>
      <c r="B25" s="65" t="s">
        <v>1028</v>
      </c>
      <c r="C25" s="65" t="s">
        <v>1007</v>
      </c>
      <c r="D25" s="66">
        <f>SUM(D15:D24)</f>
        <v>42.960000000000008</v>
      </c>
      <c r="E25" s="66">
        <f>SUM(E15:E24)</f>
        <v>15.97</v>
      </c>
      <c r="F25" s="45"/>
    </row>
    <row r="26" spans="1:6" ht="15.75" x14ac:dyDescent="0.2">
      <c r="A26" s="45"/>
      <c r="B26" s="51" t="s">
        <v>1029</v>
      </c>
      <c r="C26" s="52" t="s">
        <v>1030</v>
      </c>
      <c r="D26" s="53">
        <v>4.1500000000000004</v>
      </c>
      <c r="E26" s="53">
        <v>3.24</v>
      </c>
      <c r="F26" s="45"/>
    </row>
    <row r="27" spans="1:6" ht="15.75" x14ac:dyDescent="0.2">
      <c r="A27" s="45"/>
      <c r="B27" s="55" t="s">
        <v>1031</v>
      </c>
      <c r="C27" s="56" t="s">
        <v>1032</v>
      </c>
      <c r="D27" s="57">
        <v>0.1</v>
      </c>
      <c r="E27" s="57">
        <v>0.08</v>
      </c>
      <c r="F27" s="45"/>
    </row>
    <row r="28" spans="1:6" ht="15.75" x14ac:dyDescent="0.2">
      <c r="A28" s="45"/>
      <c r="B28" s="59" t="s">
        <v>1033</v>
      </c>
      <c r="C28" s="56" t="s">
        <v>1034</v>
      </c>
      <c r="D28" s="57">
        <v>4.9400000000000004</v>
      </c>
      <c r="E28" s="57">
        <v>3.85</v>
      </c>
      <c r="F28" s="45"/>
    </row>
    <row r="29" spans="1:6" ht="15.75" x14ac:dyDescent="0.2">
      <c r="A29" s="45"/>
      <c r="B29" s="59" t="s">
        <v>1035</v>
      </c>
      <c r="C29" s="56" t="s">
        <v>1036</v>
      </c>
      <c r="D29" s="57">
        <v>3.23</v>
      </c>
      <c r="E29" s="57">
        <v>2.5099999999999998</v>
      </c>
      <c r="F29" s="45"/>
    </row>
    <row r="30" spans="1:6" ht="16.5" thickBot="1" x14ac:dyDescent="0.25">
      <c r="A30" s="45"/>
      <c r="B30" s="59" t="s">
        <v>1035</v>
      </c>
      <c r="C30" s="56" t="s">
        <v>1037</v>
      </c>
      <c r="D30" s="57">
        <v>0.35</v>
      </c>
      <c r="E30" s="57">
        <v>0.27</v>
      </c>
      <c r="F30" s="45"/>
    </row>
    <row r="31" spans="1:6" ht="16.5" thickBot="1" x14ac:dyDescent="0.25">
      <c r="A31" s="45"/>
      <c r="B31" s="65" t="s">
        <v>1038</v>
      </c>
      <c r="C31" s="65" t="s">
        <v>1007</v>
      </c>
      <c r="D31" s="66">
        <f>SUM(D26:D30)</f>
        <v>12.770000000000001</v>
      </c>
      <c r="E31" s="66">
        <f>SUM(E26:E30)</f>
        <v>9.9499999999999993</v>
      </c>
      <c r="F31" s="45"/>
    </row>
    <row r="32" spans="1:6" ht="15.75" x14ac:dyDescent="0.2">
      <c r="A32" s="45"/>
      <c r="B32" s="51" t="s">
        <v>1039</v>
      </c>
      <c r="C32" s="52" t="s">
        <v>1040</v>
      </c>
      <c r="D32" s="53">
        <v>16.239999999999998</v>
      </c>
      <c r="E32" s="53">
        <v>6.03</v>
      </c>
      <c r="F32" s="45"/>
    </row>
    <row r="33" spans="1:6" ht="45.75" thickBot="1" x14ac:dyDescent="0.25">
      <c r="A33" s="45"/>
      <c r="B33" s="55" t="s">
        <v>1041</v>
      </c>
      <c r="C33" s="67" t="s">
        <v>1042</v>
      </c>
      <c r="D33" s="57">
        <v>0.37</v>
      </c>
      <c r="E33" s="57">
        <v>0.28999999999999998</v>
      </c>
      <c r="F33" s="45"/>
    </row>
    <row r="34" spans="1:6" ht="16.5" thickBot="1" x14ac:dyDescent="0.25">
      <c r="A34" s="45"/>
      <c r="B34" s="65" t="s">
        <v>1043</v>
      </c>
      <c r="C34" s="65" t="s">
        <v>1007</v>
      </c>
      <c r="D34" s="66">
        <f>SUM(D32:D33)</f>
        <v>16.61</v>
      </c>
      <c r="E34" s="66">
        <f>SUM(E32:E33)</f>
        <v>6.32</v>
      </c>
      <c r="F34" s="45"/>
    </row>
    <row r="35" spans="1:6" ht="16.5" thickBot="1" x14ac:dyDescent="0.25">
      <c r="A35" s="45"/>
      <c r="B35" s="68"/>
      <c r="C35" s="68" t="s">
        <v>1044</v>
      </c>
      <c r="D35" s="69">
        <f>D34+D31+D25+D14</f>
        <v>110.14</v>
      </c>
      <c r="E35" s="69">
        <f>E34+E31+E25+E14</f>
        <v>70.039999999999992</v>
      </c>
      <c r="F35" s="45"/>
    </row>
    <row r="36" spans="1:6" x14ac:dyDescent="0.2">
      <c r="A36" s="45"/>
      <c r="F36" s="45"/>
    </row>
    <row r="37" spans="1:6" x14ac:dyDescent="0.2">
      <c r="A37" s="45"/>
    </row>
  </sheetData>
  <mergeCells count="5">
    <mergeCell ref="B1:E1"/>
    <mergeCell ref="B2:E2"/>
    <mergeCell ref="B3:B4"/>
    <mergeCell ref="C3:C4"/>
    <mergeCell ref="D3:E3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paperSize="9" scale="83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K23"/>
  <sheetViews>
    <sheetView showGridLines="0" zoomScaleNormal="100" zoomScaleSheetLayoutView="115" workbookViewId="0">
      <selection activeCell="K24" sqref="K24"/>
    </sheetView>
  </sheetViews>
  <sheetFormatPr defaultRowHeight="12.75" x14ac:dyDescent="0.2"/>
  <cols>
    <col min="1" max="1" width="9" style="44"/>
    <col min="2" max="2" width="2.875" style="70" bestFit="1" customWidth="1"/>
    <col min="3" max="3" width="44.375" style="44" bestFit="1" customWidth="1"/>
    <col min="4" max="4" width="6.75" style="44" bestFit="1" customWidth="1"/>
    <col min="5" max="5" width="31.375" style="44" bestFit="1" customWidth="1"/>
    <col min="6" max="16384" width="9" style="44"/>
  </cols>
  <sheetData>
    <row r="2" spans="2:11" ht="15" customHeight="1" x14ac:dyDescent="0.2">
      <c r="B2" s="180" t="s">
        <v>1045</v>
      </c>
      <c r="C2" s="180"/>
      <c r="D2" s="180"/>
    </row>
    <row r="3" spans="2:11" ht="15" customHeight="1" x14ac:dyDescent="0.2">
      <c r="B3" s="187"/>
      <c r="C3" s="187"/>
      <c r="D3" s="187"/>
      <c r="K3" s="46"/>
    </row>
    <row r="4" spans="2:11" ht="15" thickBot="1" x14ac:dyDescent="0.25">
      <c r="C4" s="71"/>
    </row>
    <row r="5" spans="2:11" s="61" customFormat="1" ht="20.100000000000001" customHeight="1" thickBot="1" x14ac:dyDescent="0.25">
      <c r="B5" s="72" t="s">
        <v>1006</v>
      </c>
      <c r="C5" s="73" t="s">
        <v>1046</v>
      </c>
      <c r="D5" s="74">
        <f>SUM(D6:D8)</f>
        <v>6.0699999999999997E-2</v>
      </c>
    </row>
    <row r="6" spans="2:11" ht="20.100000000000001" customHeight="1" x14ac:dyDescent="0.2">
      <c r="B6" s="75" t="s">
        <v>988</v>
      </c>
      <c r="C6" s="76" t="s">
        <v>1047</v>
      </c>
      <c r="D6" s="77">
        <v>1.2699999999999999E-2</v>
      </c>
      <c r="E6" s="44" t="s">
        <v>1048</v>
      </c>
    </row>
    <row r="7" spans="2:11" ht="20.100000000000001" customHeight="1" x14ac:dyDescent="0.2">
      <c r="B7" s="78" t="s">
        <v>990</v>
      </c>
      <c r="C7" s="79" t="s">
        <v>1049</v>
      </c>
      <c r="D7" s="80">
        <v>0.04</v>
      </c>
      <c r="E7" s="44" t="s">
        <v>1048</v>
      </c>
    </row>
    <row r="8" spans="2:11" ht="20.100000000000001" customHeight="1" thickBot="1" x14ac:dyDescent="0.25">
      <c r="B8" s="78" t="s">
        <v>992</v>
      </c>
      <c r="C8" s="79" t="s">
        <v>1050</v>
      </c>
      <c r="D8" s="80">
        <v>8.0000000000000002E-3</v>
      </c>
      <c r="E8" s="44" t="s">
        <v>1048</v>
      </c>
    </row>
    <row r="9" spans="2:11" s="58" customFormat="1" ht="20.100000000000001" customHeight="1" thickBot="1" x14ac:dyDescent="0.25">
      <c r="B9" s="81" t="s">
        <v>1028</v>
      </c>
      <c r="C9" s="73" t="s">
        <v>1051</v>
      </c>
      <c r="D9" s="74">
        <f>SUM(D10:D10)</f>
        <v>7.3999999999999996E-2</v>
      </c>
    </row>
    <row r="10" spans="2:11" s="61" customFormat="1" ht="20.100000000000001" customHeight="1" thickBot="1" x14ac:dyDescent="0.25">
      <c r="B10" s="82" t="s">
        <v>1008</v>
      </c>
      <c r="C10" s="83" t="s">
        <v>1051</v>
      </c>
      <c r="D10" s="84">
        <v>7.3999999999999996E-2</v>
      </c>
      <c r="E10" s="44" t="s">
        <v>1048</v>
      </c>
    </row>
    <row r="11" spans="2:11" s="61" customFormat="1" ht="20.100000000000001" customHeight="1" thickBot="1" x14ac:dyDescent="0.25">
      <c r="B11" s="81" t="s">
        <v>1038</v>
      </c>
      <c r="C11" s="73" t="s">
        <v>1052</v>
      </c>
      <c r="D11" s="74">
        <f>SUM(D12)</f>
        <v>1.23E-2</v>
      </c>
    </row>
    <row r="12" spans="2:11" ht="20.100000000000001" customHeight="1" thickBot="1" x14ac:dyDescent="0.25">
      <c r="B12" s="85" t="s">
        <v>1029</v>
      </c>
      <c r="C12" s="83" t="s">
        <v>1052</v>
      </c>
      <c r="D12" s="84">
        <v>1.23E-2</v>
      </c>
      <c r="E12" s="44" t="s">
        <v>1048</v>
      </c>
    </row>
    <row r="13" spans="2:11" ht="20.100000000000001" customHeight="1" thickBot="1" x14ac:dyDescent="0.25">
      <c r="B13" s="81" t="s">
        <v>1043</v>
      </c>
      <c r="C13" s="73" t="s">
        <v>1053</v>
      </c>
      <c r="D13" s="74">
        <f>SUM(D14:D17)</f>
        <v>4.65E-2</v>
      </c>
    </row>
    <row r="14" spans="2:11" ht="20.100000000000001" customHeight="1" x14ac:dyDescent="0.2">
      <c r="B14" s="75" t="s">
        <v>1039</v>
      </c>
      <c r="C14" s="76" t="s">
        <v>1054</v>
      </c>
      <c r="D14" s="77">
        <v>6.4999999999999997E-3</v>
      </c>
      <c r="E14" s="44" t="s">
        <v>1055</v>
      </c>
    </row>
    <row r="15" spans="2:11" ht="20.100000000000001" customHeight="1" x14ac:dyDescent="0.2">
      <c r="B15" s="78" t="s">
        <v>1041</v>
      </c>
      <c r="C15" s="79" t="s">
        <v>1056</v>
      </c>
      <c r="D15" s="80">
        <v>0.03</v>
      </c>
      <c r="E15" s="44" t="s">
        <v>1055</v>
      </c>
    </row>
    <row r="16" spans="2:11" ht="20.100000000000001" customHeight="1" x14ac:dyDescent="0.2">
      <c r="B16" s="78" t="s">
        <v>1057</v>
      </c>
      <c r="C16" s="79" t="s">
        <v>1058</v>
      </c>
      <c r="D16" s="80">
        <f>2%*50%</f>
        <v>0.01</v>
      </c>
      <c r="E16" s="44" t="s">
        <v>1055</v>
      </c>
    </row>
    <row r="17" spans="2:9" ht="20.100000000000001" customHeight="1" thickBot="1" x14ac:dyDescent="0.25">
      <c r="B17" s="82" t="s">
        <v>1059</v>
      </c>
      <c r="C17" s="83" t="s">
        <v>1060</v>
      </c>
      <c r="D17" s="84">
        <v>0</v>
      </c>
      <c r="E17" s="44" t="s">
        <v>1055</v>
      </c>
    </row>
    <row r="18" spans="2:9" ht="20.100000000000001" customHeight="1" thickBot="1" x14ac:dyDescent="0.25">
      <c r="B18" s="81"/>
      <c r="C18" s="86" t="s">
        <v>1061</v>
      </c>
      <c r="D18" s="87">
        <f>+(((1+D5)*(1+D9)*(1+D11)/(1-D13))-1)</f>
        <v>0.20944295662296808</v>
      </c>
    </row>
    <row r="19" spans="2:9" ht="14.25" x14ac:dyDescent="0.2">
      <c r="C19" s="71"/>
    </row>
    <row r="20" spans="2:9" x14ac:dyDescent="0.2">
      <c r="D20" s="88"/>
    </row>
    <row r="22" spans="2:9" ht="15" x14ac:dyDescent="0.2">
      <c r="C22" s="188"/>
      <c r="D22" s="188"/>
      <c r="E22" s="188"/>
      <c r="F22" s="188"/>
      <c r="G22" s="188"/>
      <c r="H22" s="188"/>
      <c r="I22" s="188"/>
    </row>
    <row r="23" spans="2:9" ht="15" x14ac:dyDescent="0.2">
      <c r="C23" s="188"/>
      <c r="D23" s="188"/>
      <c r="E23" s="188"/>
      <c r="F23" s="188"/>
      <c r="G23" s="188"/>
      <c r="H23" s="188"/>
      <c r="I23" s="188"/>
    </row>
  </sheetData>
  <mergeCells count="4">
    <mergeCell ref="B2:D2"/>
    <mergeCell ref="B3:D3"/>
    <mergeCell ref="C22:I22"/>
    <mergeCell ref="C23:I23"/>
  </mergeCells>
  <printOptions horizontalCentered="1" verticalCentered="1"/>
  <pageMargins left="0.23622047244094488" right="0.23622047244094488" top="0.15748031496062992" bottom="0.19685039370078741" header="0.31496062992125984" footer="0.31496062992125984"/>
  <pageSetup scale="85" fitToHeight="0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Resumo do Orçamento</vt:lpstr>
      <vt:lpstr>Orçamento Sintético</vt:lpstr>
      <vt:lpstr>Orçamento Analítico</vt:lpstr>
      <vt:lpstr>Memória de Cálculo</vt:lpstr>
      <vt:lpstr>Curva ABC de Serviços</vt:lpstr>
      <vt:lpstr>Curva ABC de Insumos</vt:lpstr>
      <vt:lpstr>Cronograma</vt:lpstr>
      <vt:lpstr>COMPOSIÇÃO DE ENCARGOS SOCIAIS</vt:lpstr>
      <vt:lpstr>COMPOSIÇÃO BDI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"11864"</cp:lastModifiedBy>
  <cp:revision>0</cp:revision>
  <cp:lastPrinted>2022-04-18T18:15:30Z</cp:lastPrinted>
  <dcterms:created xsi:type="dcterms:W3CDTF">2022-04-12T12:29:39Z</dcterms:created>
  <dcterms:modified xsi:type="dcterms:W3CDTF">2022-04-18T19:41:22Z</dcterms:modified>
</cp:coreProperties>
</file>